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/>
  <mc:AlternateContent xmlns:mc="http://schemas.openxmlformats.org/markup-compatibility/2006">
    <mc:Choice Requires="x15">
      <x15ac:absPath xmlns:x15ac="http://schemas.microsoft.com/office/spreadsheetml/2010/11/ac" url="S:\JEUNESSE-SPORTS\DRAJES\02-SPORTS\APPELS A PROJETS\2024\Manger Bouger à Mayotte\"/>
    </mc:Choice>
  </mc:AlternateContent>
  <xr:revisionPtr revIDLastSave="0" documentId="13_ncr:1_{183B0667-101C-4371-8401-4AC0674EECE8}" xr6:coauthVersionLast="36" xr6:coauthVersionMax="36" xr10:uidLastSave="{00000000-0000-0000-0000-000000000000}"/>
  <bookViews>
    <workbookView xWindow="0" yWindow="0" windowWidth="28800" windowHeight="12225" tabRatio="654" xr2:uid="{00000000-000D-0000-FFFF-FFFF00000000}"/>
  </bookViews>
  <sheets>
    <sheet name="BP  modèle CERFA" sheetId="1" r:id="rId1"/>
    <sheet name="60- Achats" sheetId="2" r:id="rId2"/>
    <sheet name="61 - Services extérieurs" sheetId="3" r:id="rId3"/>
    <sheet name="62 -Autres services extérieurs" sheetId="4" r:id="rId4"/>
    <sheet name="63 - Impôts et taxes" sheetId="5" r:id="rId5"/>
    <sheet name="64 - Frais de personnel" sheetId="6" r:id="rId6"/>
    <sheet name="65-66-67 Autres - charges finan" sheetId="7" r:id="rId7"/>
    <sheet name="68 - Amortissements" sheetId="8" r:id="rId8"/>
    <sheet name="86 Contributions volontaires" sheetId="9" r:id="rId9"/>
  </sheets>
  <calcPr calcId="191029"/>
</workbook>
</file>

<file path=xl/calcChain.xml><?xml version="1.0" encoding="utf-8"?>
<calcChain xmlns="http://schemas.openxmlformats.org/spreadsheetml/2006/main">
  <c r="E27" i="9" l="1"/>
  <c r="E23" i="9"/>
  <c r="E19" i="9"/>
  <c r="E18" i="9"/>
  <c r="E17" i="9"/>
  <c r="E16" i="9"/>
  <c r="E15" i="9"/>
  <c r="E12" i="9"/>
  <c r="E11" i="9"/>
  <c r="E10" i="9"/>
  <c r="E9" i="9"/>
  <c r="E8" i="9"/>
  <c r="E7" i="9"/>
  <c r="E10" i="8"/>
  <c r="E9" i="8"/>
  <c r="E8" i="8"/>
  <c r="E7" i="8"/>
  <c r="E19" i="7"/>
  <c r="E18" i="7"/>
  <c r="E15" i="7"/>
  <c r="E14" i="7"/>
  <c r="E11" i="7"/>
  <c r="E10" i="7"/>
  <c r="E9" i="7"/>
  <c r="E8" i="7"/>
  <c r="E7" i="7"/>
  <c r="E32" i="6"/>
  <c r="E31" i="6"/>
  <c r="E30" i="6"/>
  <c r="E29" i="6"/>
  <c r="E28" i="6"/>
  <c r="E27" i="6"/>
  <c r="E26" i="6"/>
  <c r="H21" i="6"/>
  <c r="G21" i="6"/>
  <c r="I21" i="6" s="1"/>
  <c r="H20" i="6"/>
  <c r="G20" i="6"/>
  <c r="I20" i="6" s="1"/>
  <c r="H19" i="6"/>
  <c r="G19" i="6"/>
  <c r="I19" i="6" s="1"/>
  <c r="H18" i="6"/>
  <c r="G18" i="6"/>
  <c r="I18" i="6" s="1"/>
  <c r="H17" i="6"/>
  <c r="G17" i="6"/>
  <c r="I17" i="6" s="1"/>
  <c r="H16" i="6"/>
  <c r="G16" i="6"/>
  <c r="I16" i="6" s="1"/>
  <c r="H15" i="6"/>
  <c r="G15" i="6"/>
  <c r="I15" i="6" s="1"/>
  <c r="H14" i="6"/>
  <c r="G14" i="6"/>
  <c r="I14" i="6" s="1"/>
  <c r="H13" i="6"/>
  <c r="G13" i="6"/>
  <c r="I13" i="6" s="1"/>
  <c r="H12" i="6"/>
  <c r="G12" i="6"/>
  <c r="I12" i="6" s="1"/>
  <c r="H11" i="6"/>
  <c r="G11" i="6"/>
  <c r="I11" i="6" s="1"/>
  <c r="H10" i="6"/>
  <c r="G10" i="6"/>
  <c r="I10" i="6" s="1"/>
  <c r="H9" i="6"/>
  <c r="G9" i="6"/>
  <c r="I9" i="6" s="1"/>
  <c r="H8" i="6"/>
  <c r="G8" i="6"/>
  <c r="I8" i="6" s="1"/>
  <c r="H7" i="6"/>
  <c r="G7" i="6"/>
  <c r="I7" i="6" s="1"/>
  <c r="E8" i="5"/>
  <c r="E7" i="5"/>
  <c r="E36" i="4"/>
  <c r="E35" i="4"/>
  <c r="E34" i="4"/>
  <c r="E33" i="4"/>
  <c r="E32" i="4"/>
  <c r="E31" i="4"/>
  <c r="E28" i="4"/>
  <c r="E27" i="4"/>
  <c r="E26" i="4"/>
  <c r="E25" i="4"/>
  <c r="E24" i="4"/>
  <c r="E23" i="4"/>
  <c r="E20" i="4"/>
  <c r="E19" i="4"/>
  <c r="E18" i="4"/>
  <c r="E17" i="4"/>
  <c r="E16" i="4"/>
  <c r="E15" i="4"/>
  <c r="E14" i="4"/>
  <c r="E11" i="4"/>
  <c r="E10" i="4"/>
  <c r="E9" i="4"/>
  <c r="E8" i="4"/>
  <c r="E7" i="4"/>
  <c r="E29" i="3"/>
  <c r="E28" i="3"/>
  <c r="E27" i="3"/>
  <c r="E24" i="3"/>
  <c r="E23" i="3"/>
  <c r="E22" i="3"/>
  <c r="E21" i="3"/>
  <c r="E18" i="3"/>
  <c r="E17" i="3"/>
  <c r="E16" i="3"/>
  <c r="E15" i="3"/>
  <c r="E14" i="3"/>
  <c r="E11" i="3"/>
  <c r="E10" i="3"/>
  <c r="E9" i="3"/>
  <c r="E8" i="3"/>
  <c r="E7" i="3"/>
  <c r="E33" i="2"/>
  <c r="E32" i="2"/>
  <c r="E31" i="2"/>
  <c r="E30" i="2"/>
  <c r="E29" i="2"/>
  <c r="E28" i="2"/>
  <c r="E27" i="2"/>
  <c r="E23" i="2"/>
  <c r="E22" i="2"/>
  <c r="E21" i="2"/>
  <c r="E20" i="2"/>
  <c r="E19" i="2"/>
  <c r="E18" i="2"/>
  <c r="E17" i="2"/>
  <c r="E16" i="2"/>
  <c r="E15" i="2"/>
  <c r="E14" i="2"/>
  <c r="E11" i="2"/>
  <c r="E10" i="2"/>
  <c r="E9" i="2"/>
  <c r="E8" i="2"/>
  <c r="E7" i="2"/>
  <c r="C47" i="1"/>
  <c r="K44" i="1" s="1"/>
  <c r="C46" i="1"/>
  <c r="C45" i="1"/>
  <c r="C44" i="1"/>
  <c r="I43" i="1"/>
  <c r="I49" i="1" s="1"/>
  <c r="H43" i="1"/>
  <c r="H49" i="1" s="1"/>
  <c r="G43" i="1"/>
  <c r="G49" i="1" s="1"/>
  <c r="K39" i="1"/>
  <c r="K38" i="1" s="1"/>
  <c r="C39" i="1"/>
  <c r="C38" i="1"/>
  <c r="C37" i="1"/>
  <c r="C36" i="1"/>
  <c r="K35" i="1"/>
  <c r="K34" i="1"/>
  <c r="K33" i="1" s="1"/>
  <c r="C33" i="1"/>
  <c r="K32" i="1"/>
  <c r="H32" i="1"/>
  <c r="I32" i="1" s="1"/>
  <c r="E32" i="1"/>
  <c r="D32" i="1"/>
  <c r="C32" i="1"/>
  <c r="I31" i="1"/>
  <c r="H31" i="1"/>
  <c r="G31" i="1"/>
  <c r="E31" i="1"/>
  <c r="E30" i="1" s="1"/>
  <c r="D31" i="1"/>
  <c r="C31" i="1"/>
  <c r="K30" i="1"/>
  <c r="I30" i="1"/>
  <c r="H30" i="1"/>
  <c r="G30" i="1"/>
  <c r="D30" i="1"/>
  <c r="K29" i="1"/>
  <c r="K27" i="1"/>
  <c r="C27" i="1"/>
  <c r="K26" i="1"/>
  <c r="C26" i="1"/>
  <c r="C25" i="1" s="1"/>
  <c r="G22" i="1"/>
  <c r="H22" i="1" s="1"/>
  <c r="I22" i="1" s="1"/>
  <c r="E22" i="1"/>
  <c r="D22" i="1"/>
  <c r="C22" i="1"/>
  <c r="K21" i="1"/>
  <c r="E21" i="1"/>
  <c r="D21" i="1"/>
  <c r="C21" i="1"/>
  <c r="G21" i="1" s="1"/>
  <c r="H21" i="1" s="1"/>
  <c r="I21" i="1" s="1"/>
  <c r="K20" i="1"/>
  <c r="E20" i="1"/>
  <c r="D20" i="1"/>
  <c r="C20" i="1"/>
  <c r="G20" i="1" s="1"/>
  <c r="H20" i="1" s="1"/>
  <c r="I20" i="1" s="1"/>
  <c r="C19" i="1"/>
  <c r="K18" i="1"/>
  <c r="K17" i="1"/>
  <c r="K15" i="1"/>
  <c r="C15" i="1"/>
  <c r="K14" i="1"/>
  <c r="G14" i="1"/>
  <c r="H14" i="1" s="1"/>
  <c r="I14" i="1" s="1"/>
  <c r="C14" i="1"/>
  <c r="E13" i="1"/>
  <c r="D13" i="1"/>
  <c r="C13" i="1"/>
  <c r="G13" i="1" s="1"/>
  <c r="H13" i="1" s="1"/>
  <c r="I13" i="1" s="1"/>
  <c r="K12" i="1"/>
  <c r="G12" i="1"/>
  <c r="G11" i="1" s="1"/>
  <c r="E12" i="1"/>
  <c r="E11" i="1" s="1"/>
  <c r="D12" i="1"/>
  <c r="C12" i="1"/>
  <c r="K11" i="1"/>
  <c r="D11" i="1"/>
  <c r="K10" i="1"/>
  <c r="K9" i="1"/>
  <c r="K7" i="1" s="1"/>
  <c r="D8" i="1"/>
  <c r="C8" i="1"/>
  <c r="G8" i="1" s="1"/>
  <c r="H8" i="1" s="1"/>
  <c r="I8" i="1" s="1"/>
  <c r="E7" i="1"/>
  <c r="D7" i="1"/>
  <c r="C7" i="1"/>
  <c r="G7" i="1" s="1"/>
  <c r="H7" i="1" s="1"/>
  <c r="I7" i="1" s="1"/>
  <c r="E6" i="1"/>
  <c r="D6" i="1"/>
  <c r="D5" i="1" s="1"/>
  <c r="D51" i="1" s="1"/>
  <c r="C6" i="1"/>
  <c r="G6" i="1" s="1"/>
  <c r="E5" i="1"/>
  <c r="E51" i="1" s="1"/>
  <c r="H6" i="1" l="1"/>
  <c r="G5" i="1"/>
  <c r="K41" i="1"/>
  <c r="G19" i="1"/>
  <c r="C5" i="1"/>
  <c r="G39" i="1"/>
  <c r="H12" i="1"/>
  <c r="D14" i="1"/>
  <c r="E14" i="1" s="1"/>
  <c r="D19" i="1"/>
  <c r="G37" i="1"/>
  <c r="H37" i="1" s="1"/>
  <c r="I37" i="1" s="1"/>
  <c r="C18" i="1"/>
  <c r="C43" i="1"/>
  <c r="K45" i="1"/>
  <c r="K43" i="1" s="1"/>
  <c r="K46" i="1"/>
  <c r="C30" i="1"/>
  <c r="D37" i="1"/>
  <c r="E37" i="1" s="1"/>
  <c r="D39" i="1"/>
  <c r="C11" i="1"/>
  <c r="K49" i="1" l="1"/>
  <c r="I12" i="1"/>
  <c r="I11" i="1" s="1"/>
  <c r="H11" i="1"/>
  <c r="F11" i="1"/>
  <c r="E39" i="1"/>
  <c r="E41" i="1" s="1"/>
  <c r="D41" i="1"/>
  <c r="C41" i="1"/>
  <c r="G18" i="1"/>
  <c r="G41" i="1" s="1"/>
  <c r="H19" i="1"/>
  <c r="F18" i="1"/>
  <c r="C51" i="1"/>
  <c r="H39" i="1"/>
  <c r="K51" i="1"/>
  <c r="C49" i="1"/>
  <c r="F43" i="1"/>
  <c r="F49" i="1" s="1"/>
  <c r="H5" i="1"/>
  <c r="I6" i="1"/>
  <c r="I5" i="1" s="1"/>
  <c r="D18" i="1"/>
  <c r="E19" i="1"/>
  <c r="E18" i="1" s="1"/>
  <c r="L21" i="1" l="1"/>
  <c r="L32" i="1"/>
  <c r="L29" i="1"/>
  <c r="L24" i="1"/>
  <c r="L36" i="1"/>
  <c r="L23" i="1"/>
  <c r="L5" i="1"/>
  <c r="L12" i="1"/>
  <c r="L37" i="1"/>
  <c r="L15" i="1"/>
  <c r="K53" i="1"/>
  <c r="L33" i="1"/>
  <c r="L17" i="1"/>
  <c r="L18" i="1"/>
  <c r="L10" i="1"/>
  <c r="L11" i="1"/>
  <c r="L20" i="1"/>
  <c r="L26" i="1"/>
  <c r="L39" i="1"/>
  <c r="L38" i="1"/>
  <c r="L7" i="1"/>
  <c r="L9" i="1"/>
  <c r="L35" i="1"/>
  <c r="L27" i="1"/>
  <c r="L30" i="1"/>
  <c r="L14" i="1"/>
  <c r="L34" i="1"/>
  <c r="G51" i="1"/>
  <c r="F36" i="1"/>
  <c r="F22" i="1"/>
  <c r="F32" i="1"/>
  <c r="F44" i="1"/>
  <c r="F19" i="1"/>
  <c r="F7" i="1"/>
  <c r="F14" i="1"/>
  <c r="F21" i="1"/>
  <c r="F46" i="1"/>
  <c r="F47" i="1"/>
  <c r="F20" i="1"/>
  <c r="F25" i="1"/>
  <c r="F45" i="1"/>
  <c r="F26" i="1"/>
  <c r="F33" i="1"/>
  <c r="F13" i="1"/>
  <c r="F8" i="1"/>
  <c r="F31" i="1"/>
  <c r="F37" i="1"/>
  <c r="F6" i="1"/>
  <c r="F39" i="1"/>
  <c r="F15" i="1"/>
  <c r="F27" i="1"/>
  <c r="F12" i="1"/>
  <c r="F38" i="1"/>
  <c r="L49" i="1"/>
  <c r="H18" i="1"/>
  <c r="H51" i="1" s="1"/>
  <c r="I19" i="1"/>
  <c r="I18" i="1" s="1"/>
  <c r="I51" i="1" s="1"/>
  <c r="L41" i="1"/>
  <c r="L51" i="1"/>
  <c r="I39" i="1"/>
  <c r="F30" i="1"/>
  <c r="F5" i="1"/>
  <c r="L43" i="1"/>
  <c r="F51" i="1" l="1"/>
  <c r="I41" i="1"/>
  <c r="F41" i="1"/>
  <c r="H41" i="1"/>
</calcChain>
</file>

<file path=xl/sharedStrings.xml><?xml version="1.0" encoding="utf-8"?>
<sst xmlns="http://schemas.openxmlformats.org/spreadsheetml/2006/main" count="291" uniqueCount="187">
  <si>
    <t>BUDGET PRÉVISIONNEL : PROJET XXX DU XX/XX/202X AU XX/XX/202X</t>
  </si>
  <si>
    <t>CHARGES</t>
  </si>
  <si>
    <t>PRODUITS</t>
  </si>
  <si>
    <t>DÉPENSES</t>
  </si>
  <si>
    <t>CODE</t>
  </si>
  <si>
    <t>MONTANT TOTAL</t>
  </si>
  <si>
    <t>%</t>
  </si>
  <si>
    <t>RESSOURCES</t>
  </si>
  <si>
    <t>MONTANT</t>
  </si>
  <si>
    <t>60 - Achats</t>
  </si>
  <si>
    <t>70 - Vente de marchandises, produits finis, prestations de services</t>
  </si>
  <si>
    <t>Prestations de services </t>
  </si>
  <si>
    <t>Achats de matières et fournitures</t>
  </si>
  <si>
    <t>74 - Subventions d'exploitation</t>
  </si>
  <si>
    <t>Autres fournitures</t>
  </si>
  <si>
    <t xml:space="preserve">État : </t>
  </si>
  <si>
    <t>61 - Services extérieurs</t>
  </si>
  <si>
    <t>Locations</t>
  </si>
  <si>
    <t xml:space="preserve">Entretien et réparation </t>
  </si>
  <si>
    <t>Région(s) :</t>
  </si>
  <si>
    <t xml:space="preserve">Assurance </t>
  </si>
  <si>
    <t>Documentation</t>
  </si>
  <si>
    <t>Département(s) :</t>
  </si>
  <si>
    <t>62 - Autres services extérieurs</t>
  </si>
  <si>
    <t>Rémunérations intermédiaires et honoraires</t>
  </si>
  <si>
    <t>Organismes sociaux :</t>
  </si>
  <si>
    <t xml:space="preserve">Publicité, publication </t>
  </si>
  <si>
    <t>Déplacements, missions</t>
  </si>
  <si>
    <t>Services bancaires, autres</t>
  </si>
  <si>
    <t xml:space="preserve">Fonds Européens : </t>
  </si>
  <si>
    <t>FSE +</t>
  </si>
  <si>
    <t>63 - Impôts et taxes</t>
  </si>
  <si>
    <t xml:space="preserve">Agence de serrvices et de paiement : </t>
  </si>
  <si>
    <t>Impôts et taxes sur rémunération,</t>
  </si>
  <si>
    <t>Autres impôts et taxes</t>
  </si>
  <si>
    <t xml:space="preserve">Autres établissements publics : </t>
  </si>
  <si>
    <t>64 - Charges de personnel</t>
  </si>
  <si>
    <t>Rémunération des personnels</t>
  </si>
  <si>
    <t xml:space="preserve">Aides privées : </t>
  </si>
  <si>
    <t xml:space="preserve">Charges sociales </t>
  </si>
  <si>
    <t>Autres charges de personnel</t>
  </si>
  <si>
    <t xml:space="preserve">75 - Autres produits de gestion courante </t>
  </si>
  <si>
    <t xml:space="preserve"> Prestations</t>
  </si>
  <si>
    <t>Dont cotisations, dons manuels ou legs</t>
  </si>
  <si>
    <t>65 - Autres charges de gestion courante</t>
  </si>
  <si>
    <t>76 - Produits financiers</t>
  </si>
  <si>
    <t xml:space="preserve">66 - Charges financières </t>
  </si>
  <si>
    <t>77 - Produits exceptionnels</t>
  </si>
  <si>
    <t xml:space="preserve">67 - Charges exceptionnelles </t>
  </si>
  <si>
    <t xml:space="preserve">78 - Reports </t>
  </si>
  <si>
    <t>68 - Dotation aux amortissements, provisions et engagements</t>
  </si>
  <si>
    <t>Ressources non-utilisées d'opérations antérieures</t>
  </si>
  <si>
    <t>SOUS-TOTAL</t>
  </si>
  <si>
    <t>CONTRIBUTIONS VOLONTAIRES</t>
  </si>
  <si>
    <t>86 - Emplois des contributions volontaires en nature</t>
  </si>
  <si>
    <t>87 - Contributions volontaires
en nature</t>
  </si>
  <si>
    <t>860-Secours en nature</t>
  </si>
  <si>
    <t>870-Bénévolat</t>
  </si>
  <si>
    <t>861-Mise à disposition gratuite de biens et services</t>
  </si>
  <si>
    <t>871-Prestations en nature</t>
  </si>
  <si>
    <t>862-Prestations</t>
  </si>
  <si>
    <t>875-Dons en nature</t>
  </si>
  <si>
    <t>864-Personnel bénévole</t>
  </si>
  <si>
    <t>TOTAL GENERAL</t>
  </si>
  <si>
    <t>Resultat</t>
  </si>
  <si>
    <t xml:space="preserve">INDIQUEZ ICI LES DÉTAILS DU CHAPITRE «  60 - ACHATS » </t>
  </si>
  <si>
    <t>INTITULÉ</t>
  </si>
  <si>
    <t>QUANTITÉ</t>
  </si>
  <si>
    <t>PRIX UNITAIRE</t>
  </si>
  <si>
    <t>TAUX AFFECTATION PROJET</t>
  </si>
  <si>
    <t>COMMENTAIRES</t>
  </si>
  <si>
    <t>Code</t>
  </si>
  <si>
    <t>604- PRESTATIONS DE SERVICES</t>
  </si>
  <si>
    <t>Prestation informatique (comptes emails)</t>
  </si>
  <si>
    <t>Prestation informatique (abonnement logiciel collaboratif et comptable)</t>
  </si>
  <si>
    <t>Autre (préciser)</t>
  </si>
  <si>
    <t>606 - ACHATS DE MATIÈRES ET FOURNITURES</t>
  </si>
  <si>
    <t>Carburant</t>
  </si>
  <si>
    <t>Electricite</t>
  </si>
  <si>
    <t>Eau</t>
  </si>
  <si>
    <t>Gaz</t>
  </si>
  <si>
    <t>Fournitures administratives</t>
  </si>
  <si>
    <t>Fournitures entretien</t>
  </si>
  <si>
    <t>Nourriture/boissons (hors evenement communication)</t>
  </si>
  <si>
    <t>605 - AUTRES FOURNITURES</t>
  </si>
  <si>
    <t>Équipement de bureau (moins de 500 euros/unité)</t>
  </si>
  <si>
    <t>Équipement informatique et tel</t>
  </si>
  <si>
    <t>bureaux</t>
  </si>
  <si>
    <t>Chaises bureau</t>
  </si>
  <si>
    <t>Chaises réunion</t>
  </si>
  <si>
    <t>Tables de réunion</t>
  </si>
  <si>
    <t>Rangements</t>
  </si>
  <si>
    <t>Machine à café/petits aménagements</t>
  </si>
  <si>
    <t xml:space="preserve">INDIQUEZ ICI LES DÉTAILS DU CHAPITRE «  61 - SERVICES EXTÉRIEURS » </t>
  </si>
  <si>
    <t>613- LOCATIONS</t>
  </si>
  <si>
    <t>Location de local</t>
  </si>
  <si>
    <t>Location photocopieuse</t>
  </si>
  <si>
    <t>Location de véhicule</t>
  </si>
  <si>
    <t>615 - ENTRETIEN ET RÉPARATIONS</t>
  </si>
  <si>
    <t>Prestation ménage</t>
  </si>
  <si>
    <t>Réparations locaux</t>
  </si>
  <si>
    <t>Réparations véhicules</t>
  </si>
  <si>
    <t>Réparations matériel informatique</t>
  </si>
  <si>
    <t>616 - ASSURANCE</t>
  </si>
  <si>
    <t>Assurance locaux</t>
  </si>
  <si>
    <t>Assurance véhicules</t>
  </si>
  <si>
    <t>Assurance responsabilité civile</t>
  </si>
  <si>
    <t>618 - DOCUMENTATION</t>
  </si>
  <si>
    <t>Abonnement presse</t>
  </si>
  <si>
    <t xml:space="preserve">INDIQUEZ ICI LES DÉTAILS DU CHAPITRE «  62 - AUTRES  SERVICES EXTÉRIEURS » </t>
  </si>
  <si>
    <t>622 RÉMUNÉRATIONS INTERMÉDIAIRES ET HONORAIRES</t>
  </si>
  <si>
    <t>Honoraires expert comptable</t>
  </si>
  <si>
    <t xml:space="preserve">Honoraires Commissaire aux comptes </t>
  </si>
  <si>
    <t>Autre : préciser</t>
  </si>
  <si>
    <t>623 - PUBLICITÉ COMMUNICATION</t>
  </si>
  <si>
    <t>Publications</t>
  </si>
  <si>
    <t>Supports de communication 1 (affiches/kakemonos…)</t>
  </si>
  <si>
    <t>Supports de communication 2 (vidéo)</t>
  </si>
  <si>
    <t>Evenement de promotion</t>
  </si>
  <si>
    <t>624-625 DÉPLACEMENTS MISSIONS</t>
  </si>
  <si>
    <t>Vols</t>
  </si>
  <si>
    <t>Per diem</t>
  </si>
  <si>
    <t>Frais Kilométriques</t>
  </si>
  <si>
    <t>Restauration</t>
  </si>
  <si>
    <t>hotel</t>
  </si>
  <si>
    <t>626-627-628 SERVICES BANCAIRES / AUTRES</t>
  </si>
  <si>
    <t>Abonnement services bancaires</t>
  </si>
  <si>
    <t>Abonnement telephone mobile</t>
  </si>
  <si>
    <t>Abonnement adsl</t>
  </si>
  <si>
    <t xml:space="preserve">INDIQUEZ ICI LES DÉTAILS DU CHAPITRE « 63 - IMPÔTS ET TAXES » </t>
  </si>
  <si>
    <t>631 - IMPÔTS ET TAXES SUR LA RÉMUNÉRATION</t>
  </si>
  <si>
    <t>Taxe sur les salaires</t>
  </si>
  <si>
    <t>632 - AUTRES IMPÔTS ET TAXES</t>
  </si>
  <si>
    <t>Taxe d'habitation</t>
  </si>
  <si>
    <t>Taxe foncière</t>
  </si>
  <si>
    <t>Taxe ordures ménagères</t>
  </si>
  <si>
    <t>INDIQUEZ ICI LES DÉTAILS DU CHAPITRE « 64 - FRAIS DE PERSONNEL »</t>
  </si>
  <si>
    <t>POSTE</t>
  </si>
  <si>
    <t xml:space="preserve">NOM </t>
  </si>
  <si>
    <t>SALAIRE BRUT</t>
  </si>
  <si>
    <t>CHARGES PATRONALES</t>
  </si>
  <si>
    <t>NOMBRE MOIS</t>
  </si>
  <si>
    <t>SALAIRE BRUT PROJET</t>
  </si>
  <si>
    <t>CHARGES PATRONALES PROJET</t>
  </si>
  <si>
    <t>TOTAL</t>
  </si>
  <si>
    <t>641 &amp; 642 - CHARGES DE PERSONNEL</t>
  </si>
  <si>
    <t>643- AUTRES CHARGES DE PERSONNEL</t>
  </si>
  <si>
    <t>Rémunération stagiaire</t>
  </si>
  <si>
    <t>Rémunération volontaire (services civiques etc)</t>
  </si>
  <si>
    <t>Médecine du travail (/an/salarié)</t>
  </si>
  <si>
    <t>Formation (non prise en charge opcalia)</t>
  </si>
  <si>
    <t xml:space="preserve">INDIQUEZ ICI LES DÉTAILS DU CHAPITRE «  65 - AUTRES CHARGES DE GESTION COURANTE », «  66- CHARGES FINANCIÈRES » ET «  67-CHARGES EXCEPTIONNELLES » </t>
  </si>
  <si>
    <t>65 - AUTRES CHARGES DE GESTION COURANTE</t>
  </si>
  <si>
    <t>Redevance brevets</t>
  </si>
  <si>
    <t>Droits d'auteurs</t>
  </si>
  <si>
    <t>Jetons de présence</t>
  </si>
  <si>
    <t>Pertes de change</t>
  </si>
  <si>
    <t>66 - CHARGES FINANCIÈRES</t>
  </si>
  <si>
    <t xml:space="preserve">Agios </t>
  </si>
  <si>
    <t>Intérêts sur prêt</t>
  </si>
  <si>
    <t>67- CHARGES EXCEPTIONNELLES</t>
  </si>
  <si>
    <t>Subventions accordées</t>
  </si>
  <si>
    <t>Autres</t>
  </si>
  <si>
    <t>INDIQUEZ ICI LES DÉTAILS DU CHAPITRE « 68 - AMORTISSEMENTS »</t>
  </si>
  <si>
    <t>Note : Pour le matériel immobilisé (pu&gt;500 euros) utilisé pour le projet</t>
  </si>
  <si>
    <t>MATÉRIEL</t>
  </si>
  <si>
    <t>PRIX</t>
  </si>
  <si>
    <t>ANNÉES À AMORTIR</t>
  </si>
  <si>
    <t>MONTANT ANNUEL</t>
  </si>
  <si>
    <t>Ordinateurs</t>
  </si>
  <si>
    <t>Meubles</t>
  </si>
  <si>
    <t>Vidéoprojecteur</t>
  </si>
  <si>
    <t>écran pour vidéo projection/webinaires</t>
  </si>
  <si>
    <t xml:space="preserve">Travaux </t>
  </si>
  <si>
    <t>Logiciel</t>
  </si>
  <si>
    <t>INDIQUEZ ICI LES DÉTAILS DU CHAPITRE « 86 - CONTRIBUTIONS VOLONTAIRES »</t>
  </si>
  <si>
    <t>861 MISE À DISPOSITION GRATUITE DE BIENS ET SERVICES</t>
  </si>
  <si>
    <t>Mise à disposition local</t>
  </si>
  <si>
    <t>Mise à disposition véhicule</t>
  </si>
  <si>
    <t>Mise à disposition matériel</t>
  </si>
  <si>
    <t>862 PRESTATIONS</t>
  </si>
  <si>
    <t>Prestation gratuite 1 (ex : création site web)</t>
  </si>
  <si>
    <t>864 PERSONNEL BÉNÉVOLE</t>
  </si>
  <si>
    <t>Bénévole animation</t>
  </si>
  <si>
    <t>Bénévolat de 20% du temps de travail du projet de la gouvernance</t>
  </si>
  <si>
    <t>Bénévole administratif</t>
  </si>
  <si>
    <t>Bénévole 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</si>
</sst>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&quot; &quot;* #,##0&quot;  &quot;[$€-2]&quot; &quot;;&quot; &quot;* &quot;-&quot;#,##0&quot;  &quot;[$€-2]&quot; &quot;;&quot; &quot;* &quot;-&quot;??&quot;  &quot;[$€-2]&quot; &quot;"/>
    <numFmt numFmtId="165" formatCode="[$€-2]\ #,##0.00"/>
    <numFmt numFmtId="166" formatCode="0.0%"/>
    <numFmt numFmtId="167" formatCode="&quot; &quot;* #,##0.00&quot;  &quot;[$€-2]&quot; &quot;;&quot; &quot;* &quot;-&quot;#,##0.00&quot;  &quot;[$€-2]&quot; &quot;;&quot; &quot;* &quot;-&quot;??&quot;  &quot;[$€-2]&quot; &quot;"/>
    <numFmt numFmtId="168" formatCode="[$€-2]\ 0.00"/>
    <numFmt numFmtId="169" formatCode="#,##0&quot; €&quot;;&quot;-&quot;#,##0&quot; €&quot;"/>
    <numFmt numFmtId="170" formatCode="&quot; &quot;* #,##0.00&quot;  € &quot;;&quot; &quot;* \(#,##0.00&quot;) € &quot;;&quot; &quot;* &quot;-&quot;??&quot;  € &quot;"/>
    <numFmt numFmtId="171" formatCode="#,##0.00&quot; €&quot;"/>
  </numFmts>
  <fonts count="18">
    <font>
      <sz val="12"/>
      <color indexed="8"/>
      <name val="Calibri"/>
    </font>
    <font>
      <sz val="18"/>
      <color indexed="9"/>
      <name val="Avenir Book"/>
    </font>
    <font>
      <sz val="12"/>
      <color indexed="10"/>
      <name val="Avenir Book"/>
    </font>
    <font>
      <sz val="10"/>
      <color indexed="11"/>
      <name val="Avenir Heavy"/>
    </font>
    <font>
      <sz val="10"/>
      <color indexed="10"/>
      <name val="Avenir Heavy"/>
    </font>
    <font>
      <sz val="10"/>
      <color indexed="10"/>
      <name val="Avenir Book"/>
    </font>
    <font>
      <sz val="10"/>
      <color indexed="8"/>
      <name val="Avenir Book"/>
    </font>
    <font>
      <sz val="10"/>
      <color indexed="12"/>
      <name val="Avenir Book"/>
    </font>
    <font>
      <sz val="10"/>
      <color indexed="13"/>
      <name val="Avenir Heavy"/>
    </font>
    <font>
      <sz val="10"/>
      <color indexed="8"/>
      <name val="Avenir Heavy"/>
    </font>
    <font>
      <sz val="10"/>
      <color indexed="12"/>
      <name val="Avenir Heavy"/>
    </font>
    <font>
      <sz val="12"/>
      <color indexed="11"/>
      <name val="Avenir Heavy"/>
    </font>
    <font>
      <sz val="12"/>
      <color indexed="8"/>
      <name val="Avenir Book"/>
    </font>
    <font>
      <b/>
      <sz val="12"/>
      <color indexed="8"/>
      <name val="Calibri"/>
    </font>
    <font>
      <sz val="12"/>
      <color indexed="11"/>
      <name val="Avenir Book"/>
    </font>
    <font>
      <sz val="12"/>
      <color indexed="8"/>
      <name val="Avenir Heavy"/>
    </font>
    <font>
      <sz val="16"/>
      <color indexed="18"/>
      <name val="Avenir Heavy"/>
    </font>
    <font>
      <sz val="16"/>
      <color indexed="18"/>
      <name val="Avenir Book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4"/>
        <bgColor auto="1"/>
      </patternFill>
    </fill>
  </fills>
  <borders count="59">
    <border>
      <left/>
      <right/>
      <top/>
      <bottom/>
      <diagonal/>
    </border>
    <border>
      <left/>
      <right/>
      <top/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 style="dotted">
        <color indexed="10"/>
      </right>
      <top style="medium">
        <color indexed="10"/>
      </top>
      <bottom style="medium">
        <color indexed="10"/>
      </bottom>
      <diagonal/>
    </border>
    <border>
      <left style="dotted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10"/>
      </left>
      <right style="dotted">
        <color indexed="10"/>
      </right>
      <top style="medium">
        <color indexed="10"/>
      </top>
      <bottom style="dotted">
        <color indexed="10"/>
      </bottom>
      <diagonal/>
    </border>
    <border>
      <left style="dotted">
        <color indexed="10"/>
      </left>
      <right style="dotted">
        <color indexed="10"/>
      </right>
      <top style="medium">
        <color indexed="10"/>
      </top>
      <bottom style="dotted">
        <color indexed="10"/>
      </bottom>
      <diagonal/>
    </border>
    <border>
      <left style="dotted">
        <color indexed="10"/>
      </left>
      <right style="dotted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10"/>
      </left>
      <right style="dotted">
        <color indexed="10"/>
      </right>
      <top style="dotted">
        <color indexed="10"/>
      </top>
      <bottom style="dotted">
        <color indexed="10"/>
      </bottom>
      <diagonal/>
    </border>
    <border>
      <left style="dotted">
        <color indexed="10"/>
      </left>
      <right style="dotted">
        <color indexed="10"/>
      </right>
      <top style="dotted">
        <color indexed="10"/>
      </top>
      <bottom style="dotted">
        <color indexed="10"/>
      </bottom>
      <diagonal/>
    </border>
    <border>
      <left style="dotted">
        <color indexed="10"/>
      </left>
      <right style="medium">
        <color indexed="10"/>
      </right>
      <top style="dotted">
        <color indexed="10"/>
      </top>
      <bottom style="dotted">
        <color indexed="10"/>
      </bottom>
      <diagonal/>
    </border>
    <border>
      <left style="medium">
        <color indexed="10"/>
      </left>
      <right style="medium">
        <color indexed="10"/>
      </right>
      <top style="dotted">
        <color indexed="10"/>
      </top>
      <bottom style="dotted">
        <color indexed="10"/>
      </bottom>
      <diagonal/>
    </border>
    <border>
      <left style="dotted">
        <color indexed="10"/>
      </left>
      <right style="medium">
        <color indexed="10"/>
      </right>
      <top style="medium">
        <color indexed="10"/>
      </top>
      <bottom style="dotted">
        <color indexed="10"/>
      </bottom>
      <diagonal/>
    </border>
    <border>
      <left style="medium">
        <color indexed="10"/>
      </left>
      <right style="dotted">
        <color indexed="10"/>
      </right>
      <top style="dotted">
        <color indexed="10"/>
      </top>
      <bottom style="medium">
        <color indexed="10"/>
      </bottom>
      <diagonal/>
    </border>
    <border>
      <left style="dotted">
        <color indexed="10"/>
      </left>
      <right style="dotted">
        <color indexed="10"/>
      </right>
      <top style="dotted">
        <color indexed="10"/>
      </top>
      <bottom style="medium">
        <color indexed="10"/>
      </bottom>
      <diagonal/>
    </border>
    <border>
      <left style="dotted">
        <color indexed="10"/>
      </left>
      <right style="medium">
        <color indexed="10"/>
      </right>
      <top style="dotted">
        <color indexed="10"/>
      </top>
      <bottom style="medium">
        <color indexed="10"/>
      </bottom>
      <diagonal/>
    </border>
    <border>
      <left style="medium">
        <color indexed="10"/>
      </left>
      <right style="medium">
        <color indexed="10"/>
      </right>
      <top style="dotted">
        <color indexed="10"/>
      </top>
      <bottom style="medium">
        <color indexed="10"/>
      </bottom>
      <diagonal/>
    </border>
    <border>
      <left style="medium">
        <color indexed="10"/>
      </left>
      <right style="dotted">
        <color indexed="10"/>
      </right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dotted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thin">
        <color indexed="15"/>
      </right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indexed="15"/>
      </top>
      <bottom style="thin">
        <color indexed="15"/>
      </bottom>
      <diagonal/>
    </border>
    <border>
      <left/>
      <right/>
      <top/>
      <bottom style="dotted">
        <color indexed="10"/>
      </bottom>
      <diagonal/>
    </border>
    <border>
      <left/>
      <right/>
      <top style="thin">
        <color indexed="15"/>
      </top>
      <bottom style="thin">
        <color indexed="8"/>
      </bottom>
      <diagonal/>
    </border>
    <border>
      <left style="dotted">
        <color indexed="10"/>
      </left>
      <right style="dotted">
        <color indexed="10"/>
      </right>
      <top style="thin">
        <color indexed="8"/>
      </top>
      <bottom style="medium">
        <color indexed="8"/>
      </bottom>
      <diagonal/>
    </border>
    <border>
      <left style="dotted">
        <color indexed="10"/>
      </left>
      <right/>
      <top/>
      <bottom/>
      <diagonal/>
    </border>
    <border>
      <left/>
      <right/>
      <top style="dotted">
        <color indexed="10"/>
      </top>
      <bottom style="dotted">
        <color indexed="10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dotted">
        <color indexed="10"/>
      </left>
      <right style="dotted">
        <color indexed="10"/>
      </right>
      <top style="medium">
        <color indexed="8"/>
      </top>
      <bottom style="thin">
        <color indexed="8"/>
      </bottom>
      <diagonal/>
    </border>
    <border>
      <left style="dotted">
        <color indexed="10"/>
      </left>
      <right style="dotted">
        <color indexed="10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15"/>
      </bottom>
      <diagonal/>
    </border>
    <border>
      <left style="dotted">
        <color indexed="10"/>
      </left>
      <right style="dotted">
        <color indexed="10"/>
      </right>
      <top style="thin">
        <color indexed="15"/>
      </top>
      <bottom style="thin">
        <color indexed="15"/>
      </bottom>
      <diagonal/>
    </border>
    <border>
      <left style="dotted">
        <color indexed="10"/>
      </left>
      <right/>
      <top style="dotted">
        <color indexed="10"/>
      </top>
      <bottom style="dotted">
        <color indexed="10"/>
      </bottom>
      <diagonal/>
    </border>
    <border>
      <left/>
      <right/>
      <top style="thin">
        <color indexed="15"/>
      </top>
      <bottom style="medium">
        <color indexed="8"/>
      </bottom>
      <diagonal/>
    </border>
    <border>
      <left/>
      <right/>
      <top style="dotted">
        <color indexed="10"/>
      </top>
      <bottom/>
      <diagonal/>
    </border>
    <border>
      <left/>
      <right/>
      <top style="medium">
        <color indexed="8"/>
      </top>
      <bottom style="thin">
        <color indexed="15"/>
      </bottom>
      <diagonal/>
    </border>
    <border>
      <left/>
      <right style="dotted">
        <color indexed="10"/>
      </right>
      <top style="dotted">
        <color indexed="10"/>
      </top>
      <bottom style="dotted">
        <color indexed="10"/>
      </bottom>
      <diagonal/>
    </border>
    <border>
      <left style="dotted">
        <color indexed="10"/>
      </left>
      <right style="dotted">
        <color indexed="15"/>
      </right>
      <top style="dotted">
        <color indexed="10"/>
      </top>
      <bottom style="dotted">
        <color indexed="10"/>
      </bottom>
      <diagonal/>
    </border>
    <border>
      <left style="dotted">
        <color indexed="15"/>
      </left>
      <right style="dotted">
        <color indexed="15"/>
      </right>
      <top style="dotted">
        <color indexed="10"/>
      </top>
      <bottom style="dotted">
        <color indexed="10"/>
      </bottom>
      <diagonal/>
    </border>
    <border>
      <left style="dotted">
        <color indexed="15"/>
      </left>
      <right style="dotted">
        <color indexed="10"/>
      </right>
      <top style="dotted">
        <color indexed="10"/>
      </top>
      <bottom style="dotted">
        <color indexed="10"/>
      </bottom>
      <diagonal/>
    </border>
    <border>
      <left style="dotted">
        <color indexed="10"/>
      </left>
      <right/>
      <top/>
      <bottom style="dotted">
        <color indexed="17"/>
      </bottom>
      <diagonal/>
    </border>
    <border>
      <left style="dotted">
        <color indexed="10"/>
      </left>
      <right style="dotted">
        <color indexed="17"/>
      </right>
      <top style="dotted">
        <color indexed="10"/>
      </top>
      <bottom style="dotted">
        <color indexed="10"/>
      </bottom>
      <diagonal/>
    </border>
    <border>
      <left style="dotted">
        <color indexed="17"/>
      </left>
      <right style="dotted">
        <color indexed="17"/>
      </right>
      <top style="dotted">
        <color indexed="17"/>
      </top>
      <bottom style="dotted">
        <color indexed="17"/>
      </bottom>
      <diagonal/>
    </border>
    <border>
      <left style="dotted">
        <color indexed="17"/>
      </left>
      <right/>
      <top/>
      <bottom/>
      <diagonal/>
    </border>
  </borders>
  <cellStyleXfs count="1">
    <xf numFmtId="0" fontId="0" fillId="0" borderId="0" applyNumberFormat="0" applyFill="0" applyBorder="0" applyProtection="0"/>
  </cellStyleXfs>
  <cellXfs count="231">
    <xf numFmtId="0" fontId="0" fillId="0" borderId="0" xfId="0" applyFont="1" applyAlignment="1"/>
    <xf numFmtId="0" fontId="0" fillId="0" borderId="0" xfId="0" applyNumberFormat="1" applyFont="1" applyAlignment="1"/>
    <xf numFmtId="49" fontId="1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/>
    <xf numFmtId="0" fontId="2" fillId="0" borderId="1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/>
    </xf>
    <xf numFmtId="0" fontId="0" fillId="0" borderId="3" xfId="0" applyFont="1" applyBorder="1" applyAlignment="1"/>
    <xf numFmtId="0" fontId="0" fillId="0" borderId="4" xfId="0" applyFont="1" applyBorder="1" applyAlignment="1"/>
    <xf numFmtId="0" fontId="0" fillId="0" borderId="5" xfId="0" applyFont="1" applyBorder="1" applyAlignment="1"/>
    <xf numFmtId="0" fontId="0" fillId="0" borderId="6" xfId="0" applyFont="1" applyBorder="1" applyAlignment="1"/>
    <xf numFmtId="0" fontId="0" fillId="0" borderId="7" xfId="0" applyFont="1" applyBorder="1" applyAlignment="1"/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49" fontId="4" fillId="3" borderId="13" xfId="0" applyNumberFormat="1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left" vertical="center"/>
    </xf>
    <xf numFmtId="164" fontId="4" fillId="3" borderId="14" xfId="0" applyNumberFormat="1" applyFont="1" applyFill="1" applyBorder="1" applyAlignment="1">
      <alignment horizontal="center" vertical="center"/>
    </xf>
    <xf numFmtId="165" fontId="4" fillId="3" borderId="14" xfId="0" applyNumberFormat="1" applyFont="1" applyFill="1" applyBorder="1" applyAlignment="1">
      <alignment horizontal="center" vertical="center"/>
    </xf>
    <xf numFmtId="166" fontId="5" fillId="3" borderId="15" xfId="0" applyNumberFormat="1" applyFont="1" applyFill="1" applyBorder="1" applyAlignment="1">
      <alignment horizontal="center" vertical="center"/>
    </xf>
    <xf numFmtId="164" fontId="4" fillId="3" borderId="16" xfId="0" applyNumberFormat="1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left" vertical="center" wrapText="1"/>
    </xf>
    <xf numFmtId="164" fontId="4" fillId="3" borderId="11" xfId="0" applyNumberFormat="1" applyFont="1" applyFill="1" applyBorder="1" applyAlignment="1">
      <alignment horizontal="center" vertical="center"/>
    </xf>
    <xf numFmtId="166" fontId="5" fillId="3" borderId="17" xfId="0" applyNumberFormat="1" applyFont="1" applyFill="1" applyBorder="1" applyAlignment="1">
      <alignment horizontal="center" vertical="center"/>
    </xf>
    <xf numFmtId="49" fontId="6" fillId="3" borderId="13" xfId="0" applyNumberFormat="1" applyFont="1" applyFill="1" applyBorder="1" applyAlignment="1">
      <alignment horizontal="left" vertical="center" wrapText="1"/>
    </xf>
    <xf numFmtId="0" fontId="6" fillId="3" borderId="14" xfId="0" applyNumberFormat="1" applyFont="1" applyFill="1" applyBorder="1" applyAlignment="1">
      <alignment horizontal="left" vertical="center"/>
    </xf>
    <xf numFmtId="164" fontId="6" fillId="3" borderId="14" xfId="0" applyNumberFormat="1" applyFont="1" applyFill="1" applyBorder="1" applyAlignment="1">
      <alignment horizontal="center" vertical="center"/>
    </xf>
    <xf numFmtId="165" fontId="6" fillId="3" borderId="14" xfId="0" applyNumberFormat="1" applyFont="1" applyFill="1" applyBorder="1" applyAlignment="1">
      <alignment horizontal="center" vertical="center"/>
    </xf>
    <xf numFmtId="166" fontId="6" fillId="3" borderId="15" xfId="0" applyNumberFormat="1" applyFont="1" applyFill="1" applyBorder="1" applyAlignment="1">
      <alignment horizontal="center" vertical="center"/>
    </xf>
    <xf numFmtId="164" fontId="6" fillId="3" borderId="16" xfId="0" applyNumberFormat="1" applyFont="1" applyFill="1" applyBorder="1" applyAlignment="1">
      <alignment horizontal="center" vertical="center"/>
    </xf>
    <xf numFmtId="167" fontId="6" fillId="3" borderId="13" xfId="0" applyNumberFormat="1" applyFont="1" applyFill="1" applyBorder="1" applyAlignment="1">
      <alignment horizontal="left" vertical="center"/>
    </xf>
    <xf numFmtId="166" fontId="7" fillId="3" borderId="15" xfId="0" applyNumberFormat="1" applyFont="1" applyFill="1" applyBorder="1" applyAlignment="1">
      <alignment horizontal="center" vertical="center"/>
    </xf>
    <xf numFmtId="49" fontId="4" fillId="3" borderId="13" xfId="0" applyNumberFormat="1" applyFont="1" applyFill="1" applyBorder="1" applyAlignment="1">
      <alignment horizontal="left" vertical="center"/>
    </xf>
    <xf numFmtId="167" fontId="6" fillId="3" borderId="13" xfId="0" applyNumberFormat="1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left" vertical="center"/>
    </xf>
    <xf numFmtId="165" fontId="5" fillId="3" borderId="14" xfId="0" applyNumberFormat="1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/>
    </xf>
    <xf numFmtId="0" fontId="6" fillId="3" borderId="14" xfId="0" applyNumberFormat="1" applyFont="1" applyFill="1" applyBorder="1" applyAlignment="1">
      <alignment horizontal="left" vertical="center" wrapText="1"/>
    </xf>
    <xf numFmtId="168" fontId="5" fillId="3" borderId="14" xfId="0" applyNumberFormat="1" applyFont="1" applyFill="1" applyBorder="1" applyAlignment="1">
      <alignment horizontal="center" vertical="center"/>
    </xf>
    <xf numFmtId="168" fontId="6" fillId="3" borderId="14" xfId="0" applyNumberFormat="1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left" vertical="center"/>
    </xf>
    <xf numFmtId="164" fontId="8" fillId="3" borderId="14" xfId="0" applyNumberFormat="1" applyFont="1" applyFill="1" applyBorder="1" applyAlignment="1">
      <alignment horizontal="center" vertical="center"/>
    </xf>
    <xf numFmtId="164" fontId="8" fillId="3" borderId="16" xfId="0" applyNumberFormat="1" applyFont="1" applyFill="1" applyBorder="1" applyAlignment="1">
      <alignment horizontal="center" vertical="center"/>
    </xf>
    <xf numFmtId="0" fontId="4" fillId="3" borderId="14" xfId="0" applyNumberFormat="1" applyFont="1" applyFill="1" applyBorder="1" applyAlignment="1">
      <alignment horizontal="left" vertical="center"/>
    </xf>
    <xf numFmtId="0" fontId="4" fillId="3" borderId="14" xfId="0" applyNumberFormat="1" applyFont="1" applyFill="1" applyBorder="1" applyAlignment="1">
      <alignment horizontal="left" vertical="center" wrapText="1"/>
    </xf>
    <xf numFmtId="167" fontId="7" fillId="3" borderId="18" xfId="0" applyNumberFormat="1" applyFont="1" applyFill="1" applyBorder="1" applyAlignment="1">
      <alignment horizontal="right" vertical="center" wrapText="1"/>
    </xf>
    <xf numFmtId="167" fontId="7" fillId="3" borderId="19" xfId="0" applyNumberFormat="1" applyFont="1" applyFill="1" applyBorder="1" applyAlignment="1">
      <alignment horizontal="right" vertical="center"/>
    </xf>
    <xf numFmtId="164" fontId="7" fillId="3" borderId="19" xfId="0" applyNumberFormat="1" applyFont="1" applyFill="1" applyBorder="1" applyAlignment="1">
      <alignment horizontal="center" vertical="center"/>
    </xf>
    <xf numFmtId="166" fontId="5" fillId="3" borderId="19" xfId="0" applyNumberFormat="1" applyFont="1" applyFill="1" applyBorder="1" applyAlignment="1">
      <alignment horizontal="center" vertical="center"/>
    </xf>
    <xf numFmtId="166" fontId="5" fillId="3" borderId="20" xfId="0" applyNumberFormat="1" applyFont="1" applyFill="1" applyBorder="1" applyAlignment="1">
      <alignment horizontal="center" vertical="center"/>
    </xf>
    <xf numFmtId="164" fontId="7" fillId="3" borderId="21" xfId="0" applyNumberFormat="1" applyFont="1" applyFill="1" applyBorder="1" applyAlignment="1">
      <alignment horizontal="center" vertical="center"/>
    </xf>
    <xf numFmtId="167" fontId="6" fillId="3" borderId="18" xfId="0" applyNumberFormat="1" applyFont="1" applyFill="1" applyBorder="1" applyAlignment="1">
      <alignment horizontal="left" vertical="center"/>
    </xf>
    <xf numFmtId="164" fontId="6" fillId="3" borderId="19" xfId="0" applyNumberFormat="1" applyFont="1" applyFill="1" applyBorder="1" applyAlignment="1">
      <alignment horizontal="center" vertical="center"/>
    </xf>
    <xf numFmtId="166" fontId="7" fillId="3" borderId="20" xfId="0" applyNumberFormat="1" applyFont="1" applyFill="1" applyBorder="1" applyAlignment="1">
      <alignment horizontal="center" vertical="center"/>
    </xf>
    <xf numFmtId="49" fontId="6" fillId="4" borderId="22" xfId="0" applyNumberFormat="1" applyFont="1" applyFill="1" applyBorder="1" applyAlignment="1">
      <alignment horizontal="left" vertical="center" wrapText="1"/>
    </xf>
    <xf numFmtId="0" fontId="6" fillId="4" borderId="12" xfId="0" applyFont="1" applyFill="1" applyBorder="1" applyAlignment="1">
      <alignment horizontal="left" vertical="center"/>
    </xf>
    <xf numFmtId="164" fontId="6" fillId="4" borderId="9" xfId="0" applyNumberFormat="1" applyFont="1" applyFill="1" applyBorder="1" applyAlignment="1">
      <alignment horizontal="center" vertical="center"/>
    </xf>
    <xf numFmtId="165" fontId="6" fillId="4" borderId="7" xfId="0" applyNumberFormat="1" applyFont="1" applyFill="1" applyBorder="1" applyAlignment="1">
      <alignment horizontal="center" vertical="center"/>
    </xf>
    <xf numFmtId="10" fontId="6" fillId="4" borderId="7" xfId="0" applyNumberFormat="1" applyFont="1" applyFill="1" applyBorder="1" applyAlignment="1">
      <alignment horizontal="center" vertical="center"/>
    </xf>
    <xf numFmtId="164" fontId="6" fillId="4" borderId="7" xfId="0" applyNumberFormat="1" applyFont="1" applyFill="1" applyBorder="1" applyAlignment="1">
      <alignment horizontal="center" vertical="center"/>
    </xf>
    <xf numFmtId="164" fontId="6" fillId="4" borderId="12" xfId="0" applyNumberFormat="1" applyFont="1" applyFill="1" applyBorder="1" applyAlignment="1">
      <alignment horizontal="center" vertical="center"/>
    </xf>
    <xf numFmtId="9" fontId="6" fillId="4" borderId="9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167" fontId="6" fillId="0" borderId="3" xfId="0" applyNumberFormat="1" applyFont="1" applyBorder="1" applyAlignment="1">
      <alignment horizontal="center"/>
    </xf>
    <xf numFmtId="167" fontId="6" fillId="0" borderId="23" xfId="0" applyNumberFormat="1" applyFont="1" applyBorder="1" applyAlignment="1">
      <alignment horizontal="center"/>
    </xf>
    <xf numFmtId="0" fontId="4" fillId="3" borderId="11" xfId="0" applyFont="1" applyFill="1" applyBorder="1" applyAlignment="1">
      <alignment horizontal="left" vertical="center" wrapText="1"/>
    </xf>
    <xf numFmtId="9" fontId="5" fillId="3" borderId="11" xfId="0" applyNumberFormat="1" applyFont="1" applyFill="1" applyBorder="1" applyAlignment="1">
      <alignment horizontal="center" vertical="center"/>
    </xf>
    <xf numFmtId="10" fontId="5" fillId="3" borderId="17" xfId="0" applyNumberFormat="1" applyFont="1" applyFill="1" applyBorder="1" applyAlignment="1">
      <alignment horizontal="center" vertical="center"/>
    </xf>
    <xf numFmtId="164" fontId="4" fillId="3" borderId="24" xfId="0" applyNumberFormat="1" applyFont="1" applyFill="1" applyBorder="1" applyAlignment="1">
      <alignment horizontal="center" vertical="center"/>
    </xf>
    <xf numFmtId="9" fontId="6" fillId="3" borderId="14" xfId="0" applyNumberFormat="1" applyFont="1" applyFill="1" applyBorder="1" applyAlignment="1">
      <alignment horizontal="center" vertical="center"/>
    </xf>
    <xf numFmtId="9" fontId="6" fillId="3" borderId="15" xfId="0" applyNumberFormat="1" applyFont="1" applyFill="1" applyBorder="1" applyAlignment="1">
      <alignment horizontal="center" vertical="center"/>
    </xf>
    <xf numFmtId="49" fontId="6" fillId="3" borderId="13" xfId="0" applyNumberFormat="1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/>
    </xf>
    <xf numFmtId="164" fontId="6" fillId="3" borderId="20" xfId="0" applyNumberFormat="1" applyFont="1" applyFill="1" applyBorder="1" applyAlignment="1">
      <alignment horizontal="center" vertical="center"/>
    </xf>
    <xf numFmtId="164" fontId="6" fillId="3" borderId="21" xfId="0" applyNumberFormat="1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9" fontId="6" fillId="4" borderId="12" xfId="0" applyNumberFormat="1" applyFont="1" applyFill="1" applyBorder="1" applyAlignment="1">
      <alignment horizontal="center" vertical="center"/>
    </xf>
    <xf numFmtId="10" fontId="6" fillId="4" borderId="9" xfId="0" applyNumberFormat="1" applyFont="1" applyFill="1" applyBorder="1" applyAlignment="1">
      <alignment horizontal="center" vertical="center"/>
    </xf>
    <xf numFmtId="166" fontId="6" fillId="4" borderId="9" xfId="0" applyNumberFormat="1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/>
    </xf>
    <xf numFmtId="164" fontId="0" fillId="3" borderId="26" xfId="0" applyNumberFormat="1" applyFont="1" applyFill="1" applyBorder="1" applyAlignment="1">
      <alignment vertical="center"/>
    </xf>
    <xf numFmtId="167" fontId="6" fillId="3" borderId="26" xfId="0" applyNumberFormat="1" applyFont="1" applyFill="1" applyBorder="1" applyAlignment="1">
      <alignment horizontal="left" vertical="center"/>
    </xf>
    <xf numFmtId="0" fontId="0" fillId="3" borderId="27" xfId="0" applyFont="1" applyFill="1" applyBorder="1" applyAlignment="1">
      <alignment vertical="center"/>
    </xf>
    <xf numFmtId="49" fontId="9" fillId="4" borderId="22" xfId="0" applyNumberFormat="1" applyFont="1" applyFill="1" applyBorder="1" applyAlignment="1">
      <alignment horizontal="left" vertical="center" wrapText="1"/>
    </xf>
    <xf numFmtId="0" fontId="9" fillId="4" borderId="12" xfId="0" applyFont="1" applyFill="1" applyBorder="1" applyAlignment="1">
      <alignment horizontal="left" vertical="center"/>
    </xf>
    <xf numFmtId="164" fontId="9" fillId="4" borderId="12" xfId="0" applyNumberFormat="1" applyFont="1" applyFill="1" applyBorder="1" applyAlignment="1">
      <alignment horizontal="center" vertical="center"/>
    </xf>
    <xf numFmtId="168" fontId="9" fillId="4" borderId="12" xfId="0" applyNumberFormat="1" applyFont="1" applyFill="1" applyBorder="1" applyAlignment="1">
      <alignment horizontal="center" vertical="center"/>
    </xf>
    <xf numFmtId="9" fontId="9" fillId="4" borderId="9" xfId="0" applyNumberFormat="1" applyFont="1" applyFill="1" applyBorder="1" applyAlignment="1">
      <alignment horizontal="center" vertical="center"/>
    </xf>
    <xf numFmtId="164" fontId="9" fillId="4" borderId="7" xfId="0" applyNumberFormat="1" applyFont="1" applyFill="1" applyBorder="1" applyAlignment="1">
      <alignment horizontal="center" vertical="center"/>
    </xf>
    <xf numFmtId="49" fontId="9" fillId="4" borderId="22" xfId="0" applyNumberFormat="1" applyFont="1" applyFill="1" applyBorder="1" applyAlignment="1">
      <alignment horizontal="left" vertical="center"/>
    </xf>
    <xf numFmtId="0" fontId="6" fillId="3" borderId="28" xfId="0" applyFont="1" applyFill="1" applyBorder="1" applyAlignment="1">
      <alignment horizontal="right" vertical="center" wrapText="1"/>
    </xf>
    <xf numFmtId="0" fontId="6" fillId="3" borderId="29" xfId="0" applyFont="1" applyFill="1" applyBorder="1" applyAlignment="1">
      <alignment horizontal="right" vertical="center"/>
    </xf>
    <xf numFmtId="0" fontId="0" fillId="3" borderId="29" xfId="0" applyFont="1" applyFill="1" applyBorder="1" applyAlignment="1">
      <alignment vertical="center"/>
    </xf>
    <xf numFmtId="0" fontId="6" fillId="3" borderId="29" xfId="0" applyFont="1" applyFill="1" applyBorder="1" applyAlignment="1">
      <alignment horizontal="left" vertical="center"/>
    </xf>
    <xf numFmtId="164" fontId="0" fillId="3" borderId="29" xfId="0" applyNumberFormat="1" applyFont="1" applyFill="1" applyBorder="1" applyAlignment="1">
      <alignment vertical="center"/>
    </xf>
    <xf numFmtId="0" fontId="0" fillId="3" borderId="30" xfId="0" applyFont="1" applyFill="1" applyBorder="1" applyAlignment="1">
      <alignment vertical="center"/>
    </xf>
    <xf numFmtId="0" fontId="10" fillId="3" borderId="31" xfId="0" applyFont="1" applyFill="1" applyBorder="1" applyAlignment="1">
      <alignment horizontal="right" vertical="center" wrapText="1"/>
    </xf>
    <xf numFmtId="0" fontId="10" fillId="3" borderId="32" xfId="0" applyFont="1" applyFill="1" applyBorder="1" applyAlignment="1">
      <alignment horizontal="right" vertical="center"/>
    </xf>
    <xf numFmtId="164" fontId="10" fillId="3" borderId="32" xfId="0" applyNumberFormat="1" applyFont="1" applyFill="1" applyBorder="1" applyAlignment="1">
      <alignment vertical="center"/>
    </xf>
    <xf numFmtId="49" fontId="4" fillId="3" borderId="32" xfId="0" applyNumberFormat="1" applyFont="1" applyFill="1" applyBorder="1" applyAlignment="1">
      <alignment horizontal="left" vertical="center"/>
    </xf>
    <xf numFmtId="169" fontId="4" fillId="3" borderId="32" xfId="0" applyNumberFormat="1" applyFont="1" applyFill="1" applyBorder="1" applyAlignment="1">
      <alignment vertical="center"/>
    </xf>
    <xf numFmtId="164" fontId="10" fillId="3" borderId="33" xfId="0" applyNumberFormat="1" applyFont="1" applyFill="1" applyBorder="1" applyAlignment="1">
      <alignment vertical="center"/>
    </xf>
    <xf numFmtId="0" fontId="0" fillId="0" borderId="0" xfId="0" applyNumberFormat="1" applyFont="1" applyAlignment="1"/>
    <xf numFmtId="49" fontId="1" fillId="0" borderId="34" xfId="0" applyNumberFormat="1" applyFont="1" applyBorder="1" applyAlignment="1">
      <alignment horizontal="left"/>
    </xf>
    <xf numFmtId="0" fontId="12" fillId="0" borderId="34" xfId="0" applyFont="1" applyBorder="1" applyAlignment="1">
      <alignment horizontal="left"/>
    </xf>
    <xf numFmtId="0" fontId="0" fillId="0" borderId="35" xfId="0" applyFont="1" applyBorder="1" applyAlignment="1"/>
    <xf numFmtId="0" fontId="12" fillId="0" borderId="36" xfId="0" applyFont="1" applyBorder="1" applyAlignment="1">
      <alignment horizontal="left"/>
    </xf>
    <xf numFmtId="0" fontId="0" fillId="0" borderId="37" xfId="0" applyFont="1" applyBorder="1" applyAlignment="1"/>
    <xf numFmtId="49" fontId="11" fillId="2" borderId="14" xfId="0" applyNumberFormat="1" applyFont="1" applyFill="1" applyBorder="1" applyAlignment="1">
      <alignment horizontal="left" vertical="center" wrapText="1"/>
    </xf>
    <xf numFmtId="49" fontId="11" fillId="2" borderId="14" xfId="0" applyNumberFormat="1" applyFont="1" applyFill="1" applyBorder="1" applyAlignment="1">
      <alignment horizontal="center" vertical="center" wrapText="1"/>
    </xf>
    <xf numFmtId="49" fontId="13" fillId="0" borderId="38" xfId="0" applyNumberFormat="1" applyFont="1" applyBorder="1" applyAlignment="1"/>
    <xf numFmtId="0" fontId="14" fillId="0" borderId="39" xfId="0" applyFont="1" applyBorder="1" applyAlignment="1">
      <alignment horizontal="left" vertical="center" wrapText="1"/>
    </xf>
    <xf numFmtId="0" fontId="12" fillId="0" borderId="40" xfId="0" applyFont="1" applyBorder="1" applyAlignment="1">
      <alignment horizontal="left"/>
    </xf>
    <xf numFmtId="0" fontId="12" fillId="0" borderId="40" xfId="0" applyFont="1" applyBorder="1" applyAlignment="1">
      <alignment horizontal="center"/>
    </xf>
    <xf numFmtId="9" fontId="12" fillId="0" borderId="40" xfId="0" applyNumberFormat="1" applyFont="1" applyBorder="1" applyAlignment="1">
      <alignment horizontal="center"/>
    </xf>
    <xf numFmtId="170" fontId="12" fillId="0" borderId="40" xfId="0" applyNumberFormat="1" applyFont="1" applyBorder="1" applyAlignment="1">
      <alignment horizontal="center"/>
    </xf>
    <xf numFmtId="0" fontId="0" fillId="0" borderId="41" xfId="0" applyFont="1" applyBorder="1" applyAlignment="1"/>
    <xf numFmtId="0" fontId="0" fillId="0" borderId="14" xfId="0" applyFont="1" applyBorder="1" applyAlignment="1"/>
    <xf numFmtId="0" fontId="0" fillId="0" borderId="42" xfId="0" applyFont="1" applyBorder="1" applyAlignment="1"/>
    <xf numFmtId="0" fontId="12" fillId="0" borderId="39" xfId="0" applyFont="1" applyBorder="1" applyAlignment="1">
      <alignment horizontal="left"/>
    </xf>
    <xf numFmtId="49" fontId="12" fillId="0" borderId="14" xfId="0" applyNumberFormat="1" applyFont="1" applyBorder="1" applyAlignment="1">
      <alignment horizontal="left"/>
    </xf>
    <xf numFmtId="0" fontId="12" fillId="0" borderId="14" xfId="0" applyFont="1" applyBorder="1" applyAlignment="1">
      <alignment horizontal="center"/>
    </xf>
    <xf numFmtId="9" fontId="12" fillId="0" borderId="14" xfId="0" applyNumberFormat="1" applyFont="1" applyBorder="1" applyAlignment="1">
      <alignment horizontal="center"/>
    </xf>
    <xf numFmtId="170" fontId="12" fillId="0" borderId="14" xfId="0" applyNumberFormat="1" applyFont="1" applyBorder="1" applyAlignment="1">
      <alignment horizontal="center"/>
    </xf>
    <xf numFmtId="0" fontId="12" fillId="0" borderId="14" xfId="0" applyFont="1" applyBorder="1" applyAlignment="1">
      <alignment horizontal="left"/>
    </xf>
    <xf numFmtId="0" fontId="0" fillId="0" borderId="43" xfId="0" applyNumberFormat="1" applyFont="1" applyBorder="1" applyAlignment="1"/>
    <xf numFmtId="0" fontId="0" fillId="0" borderId="44" xfId="0" applyFont="1" applyBorder="1" applyAlignment="1"/>
    <xf numFmtId="49" fontId="12" fillId="0" borderId="14" xfId="0" applyNumberFormat="1" applyFont="1" applyBorder="1" applyAlignment="1">
      <alignment horizontal="left" vertical="center" wrapText="1"/>
    </xf>
    <xf numFmtId="0" fontId="12" fillId="0" borderId="14" xfId="0" applyFont="1" applyBorder="1" applyAlignment="1">
      <alignment horizontal="center" vertical="center" wrapText="1"/>
    </xf>
    <xf numFmtId="9" fontId="12" fillId="0" borderId="14" xfId="0" applyNumberFormat="1" applyFont="1" applyBorder="1" applyAlignment="1">
      <alignment horizontal="center" vertical="center" wrapText="1"/>
    </xf>
    <xf numFmtId="170" fontId="12" fillId="0" borderId="14" xfId="0" applyNumberFormat="1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39" xfId="0" applyFont="1" applyBorder="1" applyAlignment="1">
      <alignment horizontal="left" vertical="center" wrapText="1"/>
    </xf>
    <xf numFmtId="0" fontId="15" fillId="0" borderId="40" xfId="0" applyFont="1" applyBorder="1" applyAlignment="1">
      <alignment horizontal="left"/>
    </xf>
    <xf numFmtId="0" fontId="0" fillId="0" borderId="45" xfId="0" applyFont="1" applyBorder="1" applyAlignment="1"/>
    <xf numFmtId="0" fontId="0" fillId="0" borderId="46" xfId="0" applyFont="1" applyBorder="1" applyAlignment="1"/>
    <xf numFmtId="0" fontId="0" fillId="0" borderId="46" xfId="0" applyNumberFormat="1" applyFont="1" applyBorder="1" applyAlignment="1"/>
    <xf numFmtId="0" fontId="0" fillId="0" borderId="0" xfId="0" applyNumberFormat="1" applyFont="1" applyAlignment="1"/>
    <xf numFmtId="0" fontId="12" fillId="0" borderId="34" xfId="0" applyFont="1" applyBorder="1" applyAlignment="1"/>
    <xf numFmtId="0" fontId="12" fillId="0" borderId="36" xfId="0" applyFont="1" applyBorder="1" applyAlignment="1"/>
    <xf numFmtId="49" fontId="11" fillId="2" borderId="47" xfId="0" applyNumberFormat="1" applyFont="1" applyFill="1" applyBorder="1" applyAlignment="1">
      <alignment horizontal="center" vertical="center" wrapText="1"/>
    </xf>
    <xf numFmtId="0" fontId="14" fillId="0" borderId="34" xfId="0" applyFont="1" applyBorder="1" applyAlignment="1">
      <alignment horizontal="left" vertical="center" wrapText="1"/>
    </xf>
    <xf numFmtId="0" fontId="12" fillId="0" borderId="40" xfId="0" applyFont="1" applyBorder="1" applyAlignment="1"/>
    <xf numFmtId="0" fontId="0" fillId="0" borderId="48" xfId="0" applyFont="1" applyBorder="1" applyAlignment="1"/>
    <xf numFmtId="0" fontId="12" fillId="0" borderId="39" xfId="0" applyFont="1" applyBorder="1" applyAlignment="1"/>
    <xf numFmtId="49" fontId="12" fillId="0" borderId="14" xfId="0" applyNumberFormat="1" applyFont="1" applyBorder="1" applyAlignment="1"/>
    <xf numFmtId="0" fontId="0" fillId="0" borderId="38" xfId="0" applyNumberFormat="1" applyFont="1" applyBorder="1" applyAlignment="1"/>
    <xf numFmtId="0" fontId="0" fillId="0" borderId="0" xfId="0" applyNumberFormat="1" applyFont="1" applyAlignment="1"/>
    <xf numFmtId="49" fontId="11" fillId="2" borderId="40" xfId="0" applyNumberFormat="1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wrapText="1"/>
    </xf>
    <xf numFmtId="9" fontId="12" fillId="0" borderId="14" xfId="0" applyNumberFormat="1" applyFont="1" applyBorder="1" applyAlignment="1">
      <alignment horizontal="center" wrapText="1"/>
    </xf>
    <xf numFmtId="170" fontId="12" fillId="0" borderId="14" xfId="0" applyNumberFormat="1" applyFont="1" applyBorder="1" applyAlignment="1">
      <alignment horizontal="center" wrapText="1"/>
    </xf>
    <xf numFmtId="0" fontId="12" fillId="0" borderId="14" xfId="0" applyNumberFormat="1" applyFont="1" applyBorder="1" applyAlignment="1">
      <alignment horizontal="center" wrapText="1"/>
    </xf>
    <xf numFmtId="0" fontId="12" fillId="0" borderId="40" xfId="0" applyFont="1" applyBorder="1" applyAlignment="1">
      <alignment horizontal="center" wrapText="1"/>
    </xf>
    <xf numFmtId="9" fontId="12" fillId="0" borderId="40" xfId="0" applyNumberFormat="1" applyFont="1" applyBorder="1" applyAlignment="1">
      <alignment horizontal="center" wrapText="1"/>
    </xf>
    <xf numFmtId="170" fontId="12" fillId="0" borderId="40" xfId="0" applyNumberFormat="1" applyFont="1" applyBorder="1" applyAlignment="1">
      <alignment horizontal="center" wrapText="1"/>
    </xf>
    <xf numFmtId="49" fontId="12" fillId="0" borderId="14" xfId="0" applyNumberFormat="1" applyFont="1" applyBorder="1" applyAlignment="1">
      <alignment horizontal="center" wrapText="1"/>
    </xf>
    <xf numFmtId="0" fontId="0" fillId="0" borderId="0" xfId="0" applyNumberFormat="1" applyFont="1" applyAlignment="1"/>
    <xf numFmtId="0" fontId="11" fillId="2" borderId="14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left"/>
    </xf>
    <xf numFmtId="168" fontId="12" fillId="0" borderId="14" xfId="0" applyNumberFormat="1" applyFont="1" applyBorder="1" applyAlignment="1">
      <alignment horizontal="center"/>
    </xf>
    <xf numFmtId="49" fontId="12" fillId="0" borderId="14" xfId="0" applyNumberFormat="1" applyFont="1" applyBorder="1" applyAlignment="1">
      <alignment horizontal="center"/>
    </xf>
    <xf numFmtId="0" fontId="12" fillId="0" borderId="49" xfId="0" applyFont="1" applyBorder="1" applyAlignment="1"/>
    <xf numFmtId="9" fontId="12" fillId="0" borderId="49" xfId="0" applyNumberFormat="1" applyFont="1" applyBorder="1" applyAlignment="1"/>
    <xf numFmtId="170" fontId="12" fillId="0" borderId="49" xfId="0" applyNumberFormat="1" applyFont="1" applyBorder="1" applyAlignment="1"/>
    <xf numFmtId="0" fontId="0" fillId="0" borderId="50" xfId="0" applyFont="1" applyBorder="1" applyAlignment="1"/>
    <xf numFmtId="0" fontId="0" fillId="0" borderId="0" xfId="0" applyNumberFormat="1" applyFont="1" applyAlignment="1"/>
    <xf numFmtId="0" fontId="0" fillId="0" borderId="34" xfId="0" applyFont="1" applyBorder="1" applyAlignment="1"/>
    <xf numFmtId="0" fontId="1" fillId="0" borderId="34" xfId="0" applyFont="1" applyBorder="1" applyAlignment="1">
      <alignment horizontal="left" wrapText="1"/>
    </xf>
    <xf numFmtId="0" fontId="16" fillId="0" borderId="34" xfId="0" applyFont="1" applyBorder="1" applyAlignment="1">
      <alignment wrapText="1"/>
    </xf>
    <xf numFmtId="49" fontId="11" fillId="2" borderId="34" xfId="0" applyNumberFormat="1" applyFont="1" applyFill="1" applyBorder="1" applyAlignment="1">
      <alignment horizontal="left" vertical="center" wrapText="1"/>
    </xf>
    <xf numFmtId="49" fontId="11" fillId="2" borderId="34" xfId="0" applyNumberFormat="1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left" wrapText="1"/>
    </xf>
    <xf numFmtId="0" fontId="12" fillId="0" borderId="52" xfId="0" applyFont="1" applyBorder="1" applyAlignment="1">
      <alignment vertical="center" wrapText="1"/>
    </xf>
    <xf numFmtId="0" fontId="12" fillId="0" borderId="53" xfId="0" applyFont="1" applyBorder="1" applyAlignment="1">
      <alignment horizontal="center" vertical="center" wrapText="1"/>
    </xf>
    <xf numFmtId="170" fontId="12" fillId="0" borderId="53" xfId="0" applyNumberFormat="1" applyFont="1" applyBorder="1" applyAlignment="1">
      <alignment horizontal="center" vertical="center" wrapText="1"/>
    </xf>
    <xf numFmtId="170" fontId="12" fillId="3" borderId="53" xfId="0" applyNumberFormat="1" applyFont="1" applyFill="1" applyBorder="1" applyAlignment="1">
      <alignment horizontal="center" vertical="center" wrapText="1"/>
    </xf>
    <xf numFmtId="9" fontId="12" fillId="0" borderId="53" xfId="0" applyNumberFormat="1" applyFont="1" applyBorder="1" applyAlignment="1">
      <alignment horizontal="center" wrapText="1"/>
    </xf>
    <xf numFmtId="171" fontId="12" fillId="0" borderId="54" xfId="0" applyNumberFormat="1" applyFont="1" applyBorder="1" applyAlignment="1">
      <alignment horizontal="center" wrapText="1"/>
    </xf>
    <xf numFmtId="171" fontId="12" fillId="0" borderId="14" xfId="0" applyNumberFormat="1" applyFont="1" applyBorder="1" applyAlignment="1">
      <alignment horizontal="center" wrapText="1"/>
    </xf>
    <xf numFmtId="168" fontId="12" fillId="0" borderId="14" xfId="0" applyNumberFormat="1" applyFont="1" applyBorder="1" applyAlignment="1">
      <alignment horizontal="center" wrapText="1"/>
    </xf>
    <xf numFmtId="0" fontId="12" fillId="0" borderId="14" xfId="0" applyFont="1" applyBorder="1" applyAlignment="1">
      <alignment wrapText="1"/>
    </xf>
    <xf numFmtId="170" fontId="12" fillId="3" borderId="14" xfId="0" applyNumberFormat="1" applyFont="1" applyFill="1" applyBorder="1" applyAlignment="1">
      <alignment horizontal="center" vertical="top" wrapText="1"/>
    </xf>
    <xf numFmtId="0" fontId="12" fillId="0" borderId="40" xfId="0" applyFont="1" applyBorder="1" applyAlignment="1">
      <alignment wrapText="1"/>
    </xf>
    <xf numFmtId="0" fontId="12" fillId="0" borderId="49" xfId="0" applyFont="1" applyBorder="1" applyAlignment="1">
      <alignment wrapText="1"/>
    </xf>
    <xf numFmtId="49" fontId="12" fillId="0" borderId="49" xfId="0" applyNumberFormat="1" applyFont="1" applyBorder="1" applyAlignment="1">
      <alignment horizontal="center" wrapText="1"/>
    </xf>
    <xf numFmtId="0" fontId="11" fillId="0" borderId="39" xfId="0" applyFont="1" applyBorder="1" applyAlignment="1">
      <alignment horizontal="left" vertical="center" wrapText="1"/>
    </xf>
    <xf numFmtId="0" fontId="11" fillId="0" borderId="34" xfId="0" applyFont="1" applyBorder="1" applyAlignment="1">
      <alignment horizontal="left" vertical="center" wrapText="1"/>
    </xf>
    <xf numFmtId="49" fontId="12" fillId="0" borderId="34" xfId="0" applyNumberFormat="1" applyFont="1" applyBorder="1" applyAlignment="1">
      <alignment horizontal="center" wrapText="1"/>
    </xf>
    <xf numFmtId="0" fontId="12" fillId="0" borderId="34" xfId="0" applyFont="1" applyBorder="1" applyAlignment="1">
      <alignment wrapText="1"/>
    </xf>
    <xf numFmtId="0" fontId="12" fillId="0" borderId="55" xfId="0" applyFont="1" applyBorder="1" applyAlignment="1">
      <alignment wrapText="1"/>
    </xf>
    <xf numFmtId="49" fontId="12" fillId="0" borderId="14" xfId="0" applyNumberFormat="1" applyFont="1" applyBorder="1" applyAlignment="1">
      <alignment wrapText="1"/>
    </xf>
    <xf numFmtId="0" fontId="12" fillId="0" borderId="56" xfId="0" applyFont="1" applyBorder="1" applyAlignment="1">
      <alignment horizontal="center" wrapText="1"/>
    </xf>
    <xf numFmtId="0" fontId="12" fillId="0" borderId="57" xfId="0" applyFont="1" applyBorder="1" applyAlignment="1">
      <alignment wrapText="1"/>
    </xf>
    <xf numFmtId="0" fontId="12" fillId="0" borderId="58" xfId="0" applyFont="1" applyBorder="1" applyAlignment="1">
      <alignment wrapText="1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17" fillId="0" borderId="34" xfId="0" applyNumberFormat="1" applyFont="1" applyBorder="1" applyAlignment="1"/>
    <xf numFmtId="170" fontId="12" fillId="0" borderId="40" xfId="0" applyNumberFormat="1" applyFont="1" applyBorder="1" applyAlignment="1"/>
    <xf numFmtId="9" fontId="12" fillId="0" borderId="40" xfId="0" applyNumberFormat="1" applyFont="1" applyBorder="1" applyAlignment="1"/>
    <xf numFmtId="0" fontId="12" fillId="0" borderId="14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1" fillId="0" borderId="34" xfId="0" applyFont="1" applyBorder="1" applyAlignment="1">
      <alignment horizontal="left"/>
    </xf>
    <xf numFmtId="0" fontId="16" fillId="0" borderId="34" xfId="0" applyFont="1" applyBorder="1" applyAlignment="1"/>
    <xf numFmtId="0" fontId="1" fillId="0" borderId="36" xfId="0" applyFont="1" applyBorder="1" applyAlignment="1">
      <alignment horizontal="left"/>
    </xf>
    <xf numFmtId="0" fontId="16" fillId="0" borderId="36" xfId="0" applyFont="1" applyBorder="1" applyAlignment="1"/>
    <xf numFmtId="0" fontId="12" fillId="0" borderId="49" xfId="0" applyFont="1" applyBorder="1" applyAlignment="1">
      <alignment horizontal="center"/>
    </xf>
    <xf numFmtId="170" fontId="12" fillId="0" borderId="49" xfId="0" applyNumberFormat="1" applyFont="1" applyBorder="1" applyAlignment="1">
      <alignment horizontal="center"/>
    </xf>
    <xf numFmtId="9" fontId="12" fillId="0" borderId="49" xfId="0" applyNumberFormat="1" applyFont="1" applyBorder="1" applyAlignment="1">
      <alignment horizontal="center"/>
    </xf>
    <xf numFmtId="0" fontId="12" fillId="0" borderId="36" xfId="0" applyFont="1" applyBorder="1" applyAlignment="1">
      <alignment horizontal="center"/>
    </xf>
    <xf numFmtId="170" fontId="12" fillId="0" borderId="36" xfId="0" applyNumberFormat="1" applyFont="1" applyBorder="1" applyAlignment="1">
      <alignment horizontal="center"/>
    </xf>
    <xf numFmtId="9" fontId="12" fillId="0" borderId="3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0" fillId="0" borderId="8" xfId="0" applyFont="1" applyBorder="1" applyAlignment="1"/>
    <xf numFmtId="0" fontId="0" fillId="0" borderId="9" xfId="0" applyFont="1" applyBorder="1" applyAlignment="1"/>
    <xf numFmtId="49" fontId="1" fillId="0" borderId="14" xfId="0" applyNumberFormat="1" applyFont="1" applyBorder="1" applyAlignment="1">
      <alignment horizontal="left"/>
    </xf>
    <xf numFmtId="0" fontId="0" fillId="0" borderId="14" xfId="0" applyFont="1" applyBorder="1" applyAlignment="1"/>
    <xf numFmtId="49" fontId="1" fillId="0" borderId="34" xfId="0" applyNumberFormat="1" applyFont="1" applyBorder="1" applyAlignment="1">
      <alignment horizontal="left" wrapText="1"/>
    </xf>
    <xf numFmtId="0" fontId="0" fillId="0" borderId="34" xfId="0" applyFont="1" applyBorder="1" applyAlignment="1"/>
    <xf numFmtId="49" fontId="1" fillId="0" borderId="14" xfId="0" applyNumberFormat="1" applyFont="1" applyBorder="1" applyAlignment="1">
      <alignment horizontal="left" wrapText="1"/>
    </xf>
    <xf numFmtId="0" fontId="0" fillId="0" borderId="47" xfId="0" applyFont="1" applyBorder="1" applyAlignment="1"/>
    <xf numFmtId="0" fontId="0" fillId="0" borderId="51" xfId="0" applyFont="1" applyBorder="1" applyAlignment="1"/>
    <xf numFmtId="49" fontId="1" fillId="0" borderId="34" xfId="0" applyNumberFormat="1" applyFont="1" applyBorder="1" applyAlignment="1">
      <alignment horizontal="left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243570"/>
      <rgbColor rgb="FF4397D1"/>
      <rgbColor rgb="FFFFFFFF"/>
      <rgbColor rgb="FF46A9BA"/>
      <rgbColor rgb="FF0000FF"/>
      <rgbColor rgb="FFCFD1D6"/>
      <rgbColor rgb="FFAAAAAA"/>
      <rgbColor rgb="FFFF0000"/>
      <rgbColor rgb="FF1070B0"/>
      <rgbColor rgb="FF2A5F8C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ress-mayotte.org" TargetMode="External"/><Relationship Id="rId2" Type="http://schemas.openxmlformats.org/officeDocument/2006/relationships/hyperlink" Target="mailto:contact@cress-mayotte.org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mailto:contact@cress-mayotte.org" TargetMode="External"/><Relationship Id="rId2" Type="http://schemas.openxmlformats.org/officeDocument/2006/relationships/image" Target="../media/image1.png"/><Relationship Id="rId1" Type="http://schemas.openxmlformats.org/officeDocument/2006/relationships/image" Target="../media/image2.png"/><Relationship Id="rId4" Type="http://schemas.openxmlformats.org/officeDocument/2006/relationships/hyperlink" Target="http://www.cress-mayotte.org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ress-mayotte.org" TargetMode="External"/><Relationship Id="rId2" Type="http://schemas.openxmlformats.org/officeDocument/2006/relationships/hyperlink" Target="mailto:contact@cress-mayotte.org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mailto:contact@cress-mayotte.org" TargetMode="External"/><Relationship Id="rId2" Type="http://schemas.openxmlformats.org/officeDocument/2006/relationships/image" Target="../media/image1.png"/><Relationship Id="rId1" Type="http://schemas.openxmlformats.org/officeDocument/2006/relationships/image" Target="../media/image2.png"/><Relationship Id="rId4" Type="http://schemas.openxmlformats.org/officeDocument/2006/relationships/hyperlink" Target="http://www.cress-mayotte.org" TargetMode="Externa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ress-mayotte.org" TargetMode="External"/><Relationship Id="rId2" Type="http://schemas.openxmlformats.org/officeDocument/2006/relationships/hyperlink" Target="mailto:contact@cress-mayotte.org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mailto:contact@cress-mayotte.org" TargetMode="External"/><Relationship Id="rId2" Type="http://schemas.openxmlformats.org/officeDocument/2006/relationships/image" Target="../media/image1.png"/><Relationship Id="rId1" Type="http://schemas.openxmlformats.org/officeDocument/2006/relationships/image" Target="../media/image2.png"/><Relationship Id="rId4" Type="http://schemas.openxmlformats.org/officeDocument/2006/relationships/hyperlink" Target="http://www.cress-mayotte.org" TargetMode="Externa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ress-mayotte.org" TargetMode="External"/><Relationship Id="rId2" Type="http://schemas.openxmlformats.org/officeDocument/2006/relationships/hyperlink" Target="mailto:contact@cress-mayotte.org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mailto:contact@cress-mayotte.org" TargetMode="External"/><Relationship Id="rId2" Type="http://schemas.openxmlformats.org/officeDocument/2006/relationships/image" Target="../media/image1.png"/><Relationship Id="rId1" Type="http://schemas.openxmlformats.org/officeDocument/2006/relationships/image" Target="../media/image2.png"/><Relationship Id="rId4" Type="http://schemas.openxmlformats.org/officeDocument/2006/relationships/hyperlink" Target="http://www.cress-mayotte.or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2038925</xdr:colOff>
      <xdr:row>0</xdr:row>
      <xdr:rowOff>348334</xdr:rowOff>
    </xdr:to>
    <xdr:sp macro="" textlink="">
      <xdr:nvSpPr>
        <xdr:cNvPr id="5" name="L’ATELIER - Made In ESS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-38142" y="-246486"/>
          <a:ext cx="2038926" cy="348335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50800" tIns="50800" rIns="50800" bIns="50800" numCol="1" anchor="t">
          <a:no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cap="none" spc="0" baseline="0">
              <a:solidFill>
                <a:srgbClr val="FFFFFF"/>
              </a:solidFill>
              <a:uFillTx/>
              <a:latin typeface="Avenir Heavy"/>
              <a:ea typeface="Avenir Heavy"/>
              <a:cs typeface="Avenir Heavy"/>
              <a:sym typeface="Avenir Heavy"/>
            </a:defRPr>
          </a:pPr>
          <a:r>
            <a:rPr sz="1200" b="0" i="0" u="none" strike="noStrike" cap="none" spc="0" baseline="0">
              <a:solidFill>
                <a:srgbClr val="FFFFFF"/>
              </a:solidFill>
              <a:uFillTx/>
              <a:latin typeface="Avenir Heavy"/>
              <a:ea typeface="Avenir Heavy"/>
              <a:cs typeface="Avenir Heavy"/>
              <a:sym typeface="Avenir Heavy"/>
            </a:rPr>
            <a:t> L’ATELIER - Made In ESS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6308</xdr:colOff>
      <xdr:row>40</xdr:row>
      <xdr:rowOff>104116</xdr:rowOff>
    </xdr:from>
    <xdr:to>
      <xdr:col>5</xdr:col>
      <xdr:colOff>192681</xdr:colOff>
      <xdr:row>42</xdr:row>
      <xdr:rowOff>180443</xdr:rowOff>
    </xdr:to>
    <xdr:grpSp>
      <xdr:nvGrpSpPr>
        <xdr:cNvPr id="13" name="Grouper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pSpPr/>
      </xdr:nvGrpSpPr>
      <xdr:grpSpPr>
        <a:xfrm>
          <a:off x="6308" y="11652861"/>
          <a:ext cx="8746174" cy="457328"/>
          <a:chOff x="0" y="-29825"/>
          <a:chExt cx="8746172" cy="457327"/>
        </a:xfrm>
      </xdr:grpSpPr>
      <xdr:pic>
        <xdr:nvPicPr>
          <xdr:cNvPr id="11" name="Image" descr="Image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alphaModFix amt="56220"/>
            <a:extLst/>
          </a:blip>
          <a:srcRect/>
          <a:stretch>
            <a:fillRect/>
          </a:stretch>
        </xdr:blipFill>
        <xdr:spPr>
          <a:xfrm>
            <a:off x="0" y="41477"/>
            <a:ext cx="311129" cy="314599"/>
          </a:xfrm>
          <a:prstGeom prst="rect">
            <a:avLst/>
          </a:prstGeom>
          <a:ln w="12700" cap="flat">
            <a:noFill/>
            <a:miter lim="400000"/>
          </a:ln>
          <a:effectLst/>
        </xdr:spPr>
      </xdr:pic>
      <xdr:sp macro="" textlink="">
        <xdr:nvSpPr>
          <xdr:cNvPr id="12" name="Chambre Régionale de l’Economie Sociale et Solidaire de Mayotte - 3 rue des Agaves, immeuble briquetterie 97600 Mamoudzou…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 txBox="1"/>
        </xdr:nvSpPr>
        <xdr:spPr>
          <a:xfrm>
            <a:off x="385527" y="-29826"/>
            <a:ext cx="8360646" cy="457328"/>
          </a:xfrm>
          <a:prstGeom prst="rect">
            <a:avLst/>
          </a:prstGeom>
          <a:noFill/>
          <a:ln w="12700" cap="flat">
            <a:noFill/>
            <a:miter lim="400000"/>
          </a:ln>
          <a:effectLst/>
          <a:extLst>
            <a:ext uri="{C572A759-6A51-4108-AA02-DFA0A04FC94B}">
  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  </a:ext>
          </a:extLst>
        </xdr:spPr>
        <xdr:txBody>
          <a:bodyPr wrap="square" lIns="45719" tIns="45719" rIns="45719" bIns="45719" numCol="1" anchor="t">
            <a:noAutofit/>
          </a:bodyPr>
          <a:lstStyle/>
          <a:p>
            <a:pPr marL="0" marR="0" indent="0" algn="l" defTabSz="914400" latinLnBrk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0" i="0" u="none" strike="noStrike" cap="none" spc="0" baseline="0">
                <a:solidFill>
                  <a:srgbClr val="1070B0"/>
                </a:solidFill>
                <a:uFillTx/>
                <a:latin typeface="Avenir Book"/>
                <a:ea typeface="Avenir Book"/>
                <a:cs typeface="Avenir Book"/>
                <a:sym typeface="Avenir Book"/>
              </a:defRPr>
            </a:pPr>
            <a:r>
              <a:rPr sz="800" b="0" i="0" u="none" strike="noStrike" cap="none" spc="0" baseline="0">
                <a:solidFill>
                  <a:srgbClr val="1070B0"/>
                </a:solidFill>
                <a:uFillTx/>
                <a:latin typeface="Avenir Book"/>
                <a:ea typeface="Avenir Book"/>
                <a:cs typeface="Avenir Book"/>
                <a:sym typeface="Avenir Book"/>
              </a:rPr>
              <a:t>Chambre Régionale de l’Economie Sociale et Solidaire de Mayotte - 3 rue des Agaves, immeuble briquetterie 97600 Mamoudzou</a:t>
            </a:r>
          </a:p>
          <a:p>
            <a:pPr marL="0" marR="0" indent="0" algn="l" defTabSz="914400" latinLnBrk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0" i="0" u="none" strike="noStrike" cap="none" spc="0" baseline="0">
                <a:solidFill>
                  <a:srgbClr val="1070B0"/>
                </a:solidFill>
                <a:uFillTx/>
                <a:latin typeface="Avenir Book"/>
                <a:ea typeface="Avenir Book"/>
                <a:cs typeface="Avenir Book"/>
                <a:sym typeface="Avenir Book"/>
              </a:defRPr>
            </a:pPr>
            <a:r>
              <a:rPr sz="800" b="0" i="0" u="none" strike="noStrike" cap="none" spc="0" baseline="0">
                <a:solidFill>
                  <a:srgbClr val="1070B0"/>
                </a:solidFill>
                <a:uFillTx/>
                <a:latin typeface="Avenir Book"/>
                <a:ea typeface="Avenir Book"/>
                <a:cs typeface="Avenir Book"/>
                <a:sym typeface="Avenir Book"/>
              </a:rPr>
              <a:t>N° SIRET : 811 294 107 00024 - Code APE 9499Z - </a:t>
            </a:r>
            <a:r>
              <a:rPr sz="800" b="0" i="0" u="none" strike="noStrike" cap="none" spc="0" baseline="0">
                <a:noFill/>
                <a:uFill>
                  <a:solidFill>
                    <a:srgbClr val="0000FF"/>
                  </a:solidFill>
                </a:uFill>
                <a:latin typeface="Avenir Book"/>
                <a:ea typeface="Avenir Book"/>
                <a:cs typeface="Avenir Book"/>
                <a:sym typeface="Avenir Book"/>
                <a:hlinkClick xmlns:r="http://schemas.openxmlformats.org/officeDocument/2006/relationships" r:id="rId2"/>
              </a:rPr>
              <a:t>contact@cress-mayotte.org</a:t>
            </a:r>
            <a:r>
              <a:rPr sz="800" b="0" i="0" u="none" strike="noStrike" cap="none" spc="0" baseline="0">
                <a:solidFill>
                  <a:srgbClr val="1070B0"/>
                </a:solidFill>
                <a:uFillTx/>
                <a:latin typeface="Avenir Book"/>
                <a:ea typeface="Avenir Book"/>
                <a:cs typeface="Avenir Book"/>
                <a:sym typeface="Avenir Book"/>
              </a:rPr>
              <a:t> - 02 69 63 16 39 - </a:t>
            </a:r>
            <a:r>
              <a:rPr sz="800" b="0" i="0" u="none" strike="noStrike" cap="none" spc="0" baseline="0">
                <a:noFill/>
                <a:uFillTx/>
                <a:latin typeface="Avenir Book"/>
                <a:ea typeface="Avenir Book"/>
                <a:cs typeface="Avenir Book"/>
                <a:sym typeface="Avenir Book"/>
                <a:hlinkClick xmlns:r="http://schemas.openxmlformats.org/officeDocument/2006/relationships" r:id="rId3"/>
              </a:rPr>
              <a:t>www.cress-mayotte.org</a:t>
            </a:r>
          </a:p>
        </xdr:txBody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2038925</xdr:colOff>
      <xdr:row>0</xdr:row>
      <xdr:rowOff>348334</xdr:rowOff>
    </xdr:to>
    <xdr:sp macro="" textlink="">
      <xdr:nvSpPr>
        <xdr:cNvPr id="14" name="L’ATELIER - Made In ESS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-38142" y="-246486"/>
          <a:ext cx="2038926" cy="348335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50800" tIns="50800" rIns="50800" bIns="50800" numCol="1" anchor="t">
          <a:no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cap="none" spc="0" baseline="0">
              <a:solidFill>
                <a:srgbClr val="FFFFFF"/>
              </a:solidFill>
              <a:uFillTx/>
              <a:latin typeface="Avenir Heavy"/>
              <a:ea typeface="Avenir Heavy"/>
              <a:cs typeface="Avenir Heavy"/>
              <a:sym typeface="Avenir Heavy"/>
            </a:defRPr>
          </a:pPr>
          <a:r>
            <a:rPr sz="1200" b="0" i="0" u="none" strike="noStrike" cap="none" spc="0" baseline="0">
              <a:solidFill>
                <a:srgbClr val="FFFFFF"/>
              </a:solidFill>
              <a:uFillTx/>
              <a:latin typeface="Avenir Heavy"/>
              <a:ea typeface="Avenir Heavy"/>
              <a:cs typeface="Avenir Heavy"/>
              <a:sym typeface="Avenir Heavy"/>
            </a:rPr>
            <a:t> L’ATELIER - Made In ESS </a:t>
          </a:r>
        </a:p>
      </xdr:txBody>
    </xdr:sp>
    <xdr:clientData/>
  </xdr:twoCellAnchor>
  <xdr:twoCellAnchor>
    <xdr:from>
      <xdr:col>4</xdr:col>
      <xdr:colOff>1481703</xdr:colOff>
      <xdr:row>0</xdr:row>
      <xdr:rowOff>0</xdr:rowOff>
    </xdr:from>
    <xdr:to>
      <xdr:col>5</xdr:col>
      <xdr:colOff>2760475</xdr:colOff>
      <xdr:row>0</xdr:row>
      <xdr:rowOff>202208</xdr:rowOff>
    </xdr:to>
    <xdr:pic>
      <xdr:nvPicPr>
        <xdr:cNvPr id="15" name="Image" descr="Image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/>
        </a:blip>
        <a:srcRect/>
        <a:stretch>
          <a:fillRect/>
        </a:stretch>
      </xdr:blipFill>
      <xdr:spPr>
        <a:xfrm>
          <a:off x="7996803" y="-123099"/>
          <a:ext cx="3323473" cy="20220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626281</xdr:colOff>
      <xdr:row>0</xdr:row>
      <xdr:rowOff>177</xdr:rowOff>
    </xdr:from>
    <xdr:to>
      <xdr:col>5</xdr:col>
      <xdr:colOff>393754</xdr:colOff>
      <xdr:row>0</xdr:row>
      <xdr:rowOff>202385</xdr:rowOff>
    </xdr:to>
    <xdr:pic>
      <xdr:nvPicPr>
        <xdr:cNvPr id="17" name="Image" descr="Image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rcRect/>
        <a:stretch>
          <a:fillRect/>
        </a:stretch>
      </xdr:blipFill>
      <xdr:spPr>
        <a:xfrm>
          <a:off x="6125381" y="177"/>
          <a:ext cx="3323474" cy="20220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2038925</xdr:colOff>
      <xdr:row>0</xdr:row>
      <xdr:rowOff>348334</xdr:rowOff>
    </xdr:to>
    <xdr:sp macro="" textlink="">
      <xdr:nvSpPr>
        <xdr:cNvPr id="18" name="L’ATELIER - Made In ESS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-12742" y="-72965"/>
          <a:ext cx="2038926" cy="34833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50800" tIns="50800" rIns="50800" bIns="50800" numCol="1" anchor="t">
          <a:no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cap="none" spc="0" baseline="0">
              <a:solidFill>
                <a:srgbClr val="FFFFFF"/>
              </a:solidFill>
              <a:uFillTx/>
              <a:latin typeface="Avenir Heavy"/>
              <a:ea typeface="Avenir Heavy"/>
              <a:cs typeface="Avenir Heavy"/>
              <a:sym typeface="Avenir Heavy"/>
            </a:defRPr>
          </a:pPr>
          <a:r>
            <a:rPr sz="1200" b="0" i="0" u="none" strike="noStrike" cap="none" spc="0" baseline="0">
              <a:solidFill>
                <a:srgbClr val="FFFFFF"/>
              </a:solidFill>
              <a:uFillTx/>
              <a:latin typeface="Avenir Heavy"/>
              <a:ea typeface="Avenir Heavy"/>
              <a:cs typeface="Avenir Heavy"/>
              <a:sym typeface="Avenir Heavy"/>
            </a:rPr>
            <a:t> L’ATELIER - Made In ESS </a:t>
          </a:r>
        </a:p>
      </xdr:txBody>
    </xdr:sp>
    <xdr:clientData/>
  </xdr:twoCellAnchor>
  <xdr:twoCellAnchor>
    <xdr:from>
      <xdr:col>0</xdr:col>
      <xdr:colOff>6308</xdr:colOff>
      <xdr:row>37</xdr:row>
      <xdr:rowOff>155102</xdr:rowOff>
    </xdr:from>
    <xdr:to>
      <xdr:col>4</xdr:col>
      <xdr:colOff>1742081</xdr:colOff>
      <xdr:row>40</xdr:row>
      <xdr:rowOff>40929</xdr:rowOff>
    </xdr:to>
    <xdr:grpSp>
      <xdr:nvGrpSpPr>
        <xdr:cNvPr id="21" name="Grouper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GrpSpPr/>
      </xdr:nvGrpSpPr>
      <xdr:grpSpPr>
        <a:xfrm>
          <a:off x="6308" y="11216167"/>
          <a:ext cx="8746174" cy="457328"/>
          <a:chOff x="0" y="-29825"/>
          <a:chExt cx="8746172" cy="457327"/>
        </a:xfrm>
      </xdr:grpSpPr>
      <xdr:pic>
        <xdr:nvPicPr>
          <xdr:cNvPr id="19" name="Image" descr="Image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alphaModFix amt="56220"/>
            <a:extLst/>
          </a:blip>
          <a:srcRect/>
          <a:stretch>
            <a:fillRect/>
          </a:stretch>
        </xdr:blipFill>
        <xdr:spPr>
          <a:xfrm>
            <a:off x="0" y="41477"/>
            <a:ext cx="311129" cy="314599"/>
          </a:xfrm>
          <a:prstGeom prst="rect">
            <a:avLst/>
          </a:prstGeom>
          <a:ln w="12700" cap="flat">
            <a:noFill/>
            <a:miter lim="400000"/>
          </a:ln>
          <a:effectLst/>
        </xdr:spPr>
      </xdr:pic>
      <xdr:sp macro="" textlink="">
        <xdr:nvSpPr>
          <xdr:cNvPr id="20" name="Chambre Régionale de l’Economie Sociale et Solidaire de Mayotte - 3 rue des Agaves, immeuble briquetterie 97600 Mamoudzou…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 txBox="1"/>
        </xdr:nvSpPr>
        <xdr:spPr>
          <a:xfrm>
            <a:off x="385527" y="-29826"/>
            <a:ext cx="8360646" cy="457328"/>
          </a:xfrm>
          <a:prstGeom prst="rect">
            <a:avLst/>
          </a:prstGeom>
          <a:noFill/>
          <a:ln w="12700" cap="flat">
            <a:noFill/>
            <a:miter lim="400000"/>
          </a:ln>
          <a:effectLst/>
          <a:extLst>
            <a:ext uri="{C572A759-6A51-4108-AA02-DFA0A04FC94B}">
  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  </a:ext>
          </a:extLst>
        </xdr:spPr>
        <xdr:txBody>
          <a:bodyPr wrap="square" lIns="45719" tIns="45719" rIns="45719" bIns="45719" numCol="1" anchor="t">
            <a:noAutofit/>
          </a:bodyPr>
          <a:lstStyle/>
          <a:p>
            <a:pPr marL="0" marR="0" indent="0" algn="l" defTabSz="914400" latinLnBrk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0" i="0" u="none" strike="noStrike" cap="none" spc="0" baseline="0">
                <a:solidFill>
                  <a:srgbClr val="1070B0"/>
                </a:solidFill>
                <a:uFillTx/>
                <a:latin typeface="Avenir Book"/>
                <a:ea typeface="Avenir Book"/>
                <a:cs typeface="Avenir Book"/>
                <a:sym typeface="Avenir Book"/>
              </a:defRPr>
            </a:pPr>
            <a:r>
              <a:rPr sz="800" b="0" i="0" u="none" strike="noStrike" cap="none" spc="0" baseline="0">
                <a:solidFill>
                  <a:srgbClr val="1070B0"/>
                </a:solidFill>
                <a:uFillTx/>
                <a:latin typeface="Avenir Book"/>
                <a:ea typeface="Avenir Book"/>
                <a:cs typeface="Avenir Book"/>
                <a:sym typeface="Avenir Book"/>
              </a:rPr>
              <a:t>Chambre Régionale de l’Economie Sociale et Solidaire de Mayotte - 3 rue des Agaves, immeuble briquetterie 97600 Mamoudzou</a:t>
            </a:r>
          </a:p>
          <a:p>
            <a:pPr marL="0" marR="0" indent="0" algn="l" defTabSz="914400" latinLnBrk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0" i="0" u="none" strike="noStrike" cap="none" spc="0" baseline="0">
                <a:solidFill>
                  <a:srgbClr val="1070B0"/>
                </a:solidFill>
                <a:uFillTx/>
                <a:latin typeface="Avenir Book"/>
                <a:ea typeface="Avenir Book"/>
                <a:cs typeface="Avenir Book"/>
                <a:sym typeface="Avenir Book"/>
              </a:defRPr>
            </a:pPr>
            <a:r>
              <a:rPr sz="800" b="0" i="0" u="none" strike="noStrike" cap="none" spc="0" baseline="0">
                <a:solidFill>
                  <a:srgbClr val="1070B0"/>
                </a:solidFill>
                <a:uFillTx/>
                <a:latin typeface="Avenir Book"/>
                <a:ea typeface="Avenir Book"/>
                <a:cs typeface="Avenir Book"/>
                <a:sym typeface="Avenir Book"/>
              </a:rPr>
              <a:t>N° SIRET : 811 294 107 00024 - Code APE 9499Z - </a:t>
            </a:r>
            <a:r>
              <a:rPr sz="800" b="0" i="0" u="none" strike="noStrike" cap="none" spc="0" baseline="0">
                <a:noFill/>
                <a:uFill>
                  <a:solidFill>
                    <a:srgbClr val="0000FF"/>
                  </a:solidFill>
                </a:uFill>
                <a:latin typeface="Avenir Book"/>
                <a:ea typeface="Avenir Book"/>
                <a:cs typeface="Avenir Book"/>
                <a:sym typeface="Avenir Book"/>
                <a:hlinkClick xmlns:r="http://schemas.openxmlformats.org/officeDocument/2006/relationships" r:id="rId3"/>
              </a:rPr>
              <a:t>contact@cress-mayotte.org</a:t>
            </a:r>
            <a:r>
              <a:rPr sz="800" b="0" i="0" u="none" strike="noStrike" cap="none" spc="0" baseline="0">
                <a:solidFill>
                  <a:srgbClr val="1070B0"/>
                </a:solidFill>
                <a:uFillTx/>
                <a:latin typeface="Avenir Book"/>
                <a:ea typeface="Avenir Book"/>
                <a:cs typeface="Avenir Book"/>
                <a:sym typeface="Avenir Book"/>
              </a:rPr>
              <a:t> - 02 69 63 16 39 - </a:t>
            </a:r>
            <a:r>
              <a:rPr sz="800" b="0" i="0" u="none" strike="noStrike" cap="none" spc="0" baseline="0">
                <a:noFill/>
                <a:uFillTx/>
                <a:latin typeface="Avenir Book"/>
                <a:ea typeface="Avenir Book"/>
                <a:cs typeface="Avenir Book"/>
                <a:sym typeface="Avenir Book"/>
                <a:hlinkClick xmlns:r="http://schemas.openxmlformats.org/officeDocument/2006/relationships" r:id="rId4"/>
              </a:rPr>
              <a:t>www.cress-mayotte.org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134596</xdr:rowOff>
    </xdr:from>
    <xdr:to>
      <xdr:col>4</xdr:col>
      <xdr:colOff>1748472</xdr:colOff>
      <xdr:row>47</xdr:row>
      <xdr:rowOff>20423</xdr:rowOff>
    </xdr:to>
    <xdr:grpSp>
      <xdr:nvGrpSpPr>
        <xdr:cNvPr id="25" name="Grouper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GrpSpPr/>
      </xdr:nvGrpSpPr>
      <xdr:grpSpPr>
        <a:xfrm>
          <a:off x="0" y="12859361"/>
          <a:ext cx="8746173" cy="457328"/>
          <a:chOff x="0" y="-29825"/>
          <a:chExt cx="8746172" cy="457327"/>
        </a:xfrm>
      </xdr:grpSpPr>
      <xdr:pic>
        <xdr:nvPicPr>
          <xdr:cNvPr id="23" name="Image" descr="Image">
            <a:extLst>
              <a:ext uri="{FF2B5EF4-FFF2-40B4-BE49-F238E27FC236}">
                <a16:creationId xmlns:a16="http://schemas.microsoft.com/office/drawing/2014/main" id="{00000000-0008-0000-0300-00001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alphaModFix amt="56220"/>
            <a:extLst/>
          </a:blip>
          <a:srcRect/>
          <a:stretch>
            <a:fillRect/>
          </a:stretch>
        </xdr:blipFill>
        <xdr:spPr>
          <a:xfrm>
            <a:off x="0" y="41477"/>
            <a:ext cx="311129" cy="314599"/>
          </a:xfrm>
          <a:prstGeom prst="rect">
            <a:avLst/>
          </a:prstGeom>
          <a:ln w="12700" cap="flat">
            <a:noFill/>
            <a:miter lim="400000"/>
          </a:ln>
          <a:effectLst/>
        </xdr:spPr>
      </xdr:pic>
      <xdr:sp macro="" textlink="">
        <xdr:nvSpPr>
          <xdr:cNvPr id="24" name="Chambre Régionale de l’Economie Sociale et Solidaire de Mayotte - 3 rue des Agaves, immeuble briquetterie 97600 Mamoudzou…">
            <a:extLst>
              <a:ext uri="{FF2B5EF4-FFF2-40B4-BE49-F238E27FC236}">
                <a16:creationId xmlns:a16="http://schemas.microsoft.com/office/drawing/2014/main" id="{00000000-0008-0000-0300-000018000000}"/>
              </a:ext>
            </a:extLst>
          </xdr:cNvPr>
          <xdr:cNvSpPr txBox="1"/>
        </xdr:nvSpPr>
        <xdr:spPr>
          <a:xfrm>
            <a:off x="385527" y="-29826"/>
            <a:ext cx="8360646" cy="457328"/>
          </a:xfrm>
          <a:prstGeom prst="rect">
            <a:avLst/>
          </a:prstGeom>
          <a:noFill/>
          <a:ln w="12700" cap="flat">
            <a:noFill/>
            <a:miter lim="400000"/>
          </a:ln>
          <a:effectLst/>
          <a:extLst>
            <a:ext uri="{C572A759-6A51-4108-AA02-DFA0A04FC94B}">
  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  </a:ext>
          </a:extLst>
        </xdr:spPr>
        <xdr:txBody>
          <a:bodyPr wrap="square" lIns="45719" tIns="45719" rIns="45719" bIns="45719" numCol="1" anchor="t">
            <a:noAutofit/>
          </a:bodyPr>
          <a:lstStyle/>
          <a:p>
            <a:pPr marL="0" marR="0" indent="0" algn="l" defTabSz="914400" latinLnBrk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0" i="0" u="none" strike="noStrike" cap="none" spc="0" baseline="0">
                <a:solidFill>
                  <a:srgbClr val="1070B0"/>
                </a:solidFill>
                <a:uFillTx/>
                <a:latin typeface="Avenir Book"/>
                <a:ea typeface="Avenir Book"/>
                <a:cs typeface="Avenir Book"/>
                <a:sym typeface="Avenir Book"/>
              </a:defRPr>
            </a:pPr>
            <a:r>
              <a:rPr sz="800" b="0" i="0" u="none" strike="noStrike" cap="none" spc="0" baseline="0">
                <a:solidFill>
                  <a:srgbClr val="1070B0"/>
                </a:solidFill>
                <a:uFillTx/>
                <a:latin typeface="Avenir Book"/>
                <a:ea typeface="Avenir Book"/>
                <a:cs typeface="Avenir Book"/>
                <a:sym typeface="Avenir Book"/>
              </a:rPr>
              <a:t>Chambre Régionale de l’Economie Sociale et Solidaire de Mayotte - 3 rue des Agaves, immeuble briquetterie 97600 Mamoudzou</a:t>
            </a:r>
          </a:p>
          <a:p>
            <a:pPr marL="0" marR="0" indent="0" algn="l" defTabSz="914400" latinLnBrk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0" i="0" u="none" strike="noStrike" cap="none" spc="0" baseline="0">
                <a:solidFill>
                  <a:srgbClr val="1070B0"/>
                </a:solidFill>
                <a:uFillTx/>
                <a:latin typeface="Avenir Book"/>
                <a:ea typeface="Avenir Book"/>
                <a:cs typeface="Avenir Book"/>
                <a:sym typeface="Avenir Book"/>
              </a:defRPr>
            </a:pPr>
            <a:r>
              <a:rPr sz="800" b="0" i="0" u="none" strike="noStrike" cap="none" spc="0" baseline="0">
                <a:solidFill>
                  <a:srgbClr val="1070B0"/>
                </a:solidFill>
                <a:uFillTx/>
                <a:latin typeface="Avenir Book"/>
                <a:ea typeface="Avenir Book"/>
                <a:cs typeface="Avenir Book"/>
                <a:sym typeface="Avenir Book"/>
              </a:rPr>
              <a:t>N° SIRET : 811 294 107 00024 - Code APE 9499Z - </a:t>
            </a:r>
            <a:r>
              <a:rPr sz="800" b="0" i="0" u="none" strike="noStrike" cap="none" spc="0" baseline="0">
                <a:noFill/>
                <a:uFill>
                  <a:solidFill>
                    <a:srgbClr val="0000FF"/>
                  </a:solidFill>
                </a:uFill>
                <a:latin typeface="Avenir Book"/>
                <a:ea typeface="Avenir Book"/>
                <a:cs typeface="Avenir Book"/>
                <a:sym typeface="Avenir Book"/>
                <a:hlinkClick xmlns:r="http://schemas.openxmlformats.org/officeDocument/2006/relationships" r:id="rId2"/>
              </a:rPr>
              <a:t>contact@cress-mayotte.org</a:t>
            </a:r>
            <a:r>
              <a:rPr sz="800" b="0" i="0" u="none" strike="noStrike" cap="none" spc="0" baseline="0">
                <a:solidFill>
                  <a:srgbClr val="1070B0"/>
                </a:solidFill>
                <a:uFillTx/>
                <a:latin typeface="Avenir Book"/>
                <a:ea typeface="Avenir Book"/>
                <a:cs typeface="Avenir Book"/>
                <a:sym typeface="Avenir Book"/>
              </a:rPr>
              <a:t> - 02 69 63 16 39 - </a:t>
            </a:r>
            <a:r>
              <a:rPr sz="800" b="0" i="0" u="none" strike="noStrike" cap="none" spc="0" baseline="0">
                <a:noFill/>
                <a:uFillTx/>
                <a:latin typeface="Avenir Book"/>
                <a:ea typeface="Avenir Book"/>
                <a:cs typeface="Avenir Book"/>
                <a:sym typeface="Avenir Book"/>
                <a:hlinkClick xmlns:r="http://schemas.openxmlformats.org/officeDocument/2006/relationships" r:id="rId3"/>
              </a:rPr>
              <a:t>www.cress-mayotte.org</a:t>
            </a:r>
          </a:p>
        </xdr:txBody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2038925</xdr:colOff>
      <xdr:row>0</xdr:row>
      <xdr:rowOff>348334</xdr:rowOff>
    </xdr:to>
    <xdr:sp macro="" textlink="">
      <xdr:nvSpPr>
        <xdr:cNvPr id="26" name="L’ATELIER - Made In ESS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/>
      </xdr:nvSpPr>
      <xdr:spPr>
        <a:xfrm>
          <a:off x="-12742" y="-72965"/>
          <a:ext cx="2038926" cy="34833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50800" tIns="50800" rIns="50800" bIns="50800" numCol="1" anchor="t">
          <a:no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cap="none" spc="0" baseline="0">
              <a:solidFill>
                <a:srgbClr val="FFFFFF"/>
              </a:solidFill>
              <a:uFillTx/>
              <a:latin typeface="Avenir Heavy"/>
              <a:ea typeface="Avenir Heavy"/>
              <a:cs typeface="Avenir Heavy"/>
              <a:sym typeface="Avenir Heavy"/>
            </a:defRPr>
          </a:pPr>
          <a:r>
            <a:rPr sz="1200" b="0" i="0" u="none" strike="noStrike" cap="none" spc="0" baseline="0">
              <a:solidFill>
                <a:srgbClr val="FFFFFF"/>
              </a:solidFill>
              <a:uFillTx/>
              <a:latin typeface="Avenir Heavy"/>
              <a:ea typeface="Avenir Heavy"/>
              <a:cs typeface="Avenir Heavy"/>
              <a:sym typeface="Avenir Heavy"/>
            </a:rPr>
            <a:t> L’ATELIER - Made In ESS </a:t>
          </a:r>
        </a:p>
      </xdr:txBody>
    </xdr:sp>
    <xdr:clientData/>
  </xdr:twoCellAnchor>
  <xdr:twoCellAnchor>
    <xdr:from>
      <xdr:col>4</xdr:col>
      <xdr:colOff>67706</xdr:colOff>
      <xdr:row>0</xdr:row>
      <xdr:rowOff>177</xdr:rowOff>
    </xdr:from>
    <xdr:to>
      <xdr:col>5</xdr:col>
      <xdr:colOff>1346479</xdr:colOff>
      <xdr:row>0</xdr:row>
      <xdr:rowOff>202385</xdr:rowOff>
    </xdr:to>
    <xdr:pic>
      <xdr:nvPicPr>
        <xdr:cNvPr id="27" name="Image" descr="Image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/>
        </a:blip>
        <a:srcRect/>
        <a:stretch>
          <a:fillRect/>
        </a:stretch>
      </xdr:blipFill>
      <xdr:spPr>
        <a:xfrm>
          <a:off x="7065406" y="177"/>
          <a:ext cx="3323473" cy="20220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854881</xdr:colOff>
      <xdr:row>0</xdr:row>
      <xdr:rowOff>177</xdr:rowOff>
    </xdr:from>
    <xdr:to>
      <xdr:col>5</xdr:col>
      <xdr:colOff>1689154</xdr:colOff>
      <xdr:row>0</xdr:row>
      <xdr:rowOff>202385</xdr:rowOff>
    </xdr:to>
    <xdr:pic>
      <xdr:nvPicPr>
        <xdr:cNvPr id="29" name="Image" descr="Image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rcRect/>
        <a:stretch>
          <a:fillRect/>
        </a:stretch>
      </xdr:blipFill>
      <xdr:spPr>
        <a:xfrm>
          <a:off x="6125381" y="177"/>
          <a:ext cx="3323474" cy="20220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2038925</xdr:colOff>
      <xdr:row>0</xdr:row>
      <xdr:rowOff>348334</xdr:rowOff>
    </xdr:to>
    <xdr:sp macro="" textlink="">
      <xdr:nvSpPr>
        <xdr:cNvPr id="30" name="L’ATELIER - Made In ESS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/>
      </xdr:nvSpPr>
      <xdr:spPr>
        <a:xfrm>
          <a:off x="-12742" y="-72965"/>
          <a:ext cx="2038926" cy="34833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50800" tIns="50800" rIns="50800" bIns="50800" numCol="1" anchor="t">
          <a:no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cap="none" spc="0" baseline="0">
              <a:solidFill>
                <a:srgbClr val="FFFFFF"/>
              </a:solidFill>
              <a:uFillTx/>
              <a:latin typeface="Avenir Heavy"/>
              <a:ea typeface="Avenir Heavy"/>
              <a:cs typeface="Avenir Heavy"/>
              <a:sym typeface="Avenir Heavy"/>
            </a:defRPr>
          </a:pPr>
          <a:r>
            <a:rPr sz="1200" b="0" i="0" u="none" strike="noStrike" cap="none" spc="0" baseline="0">
              <a:solidFill>
                <a:srgbClr val="FFFFFF"/>
              </a:solidFill>
              <a:uFillTx/>
              <a:latin typeface="Avenir Heavy"/>
              <a:ea typeface="Avenir Heavy"/>
              <a:cs typeface="Avenir Heavy"/>
              <a:sym typeface="Avenir Heavy"/>
            </a:rPr>
            <a:t> L’ATELIER - Made In ESS </a:t>
          </a:r>
        </a:p>
      </xdr:txBody>
    </xdr:sp>
    <xdr:clientData/>
  </xdr:twoCellAnchor>
  <xdr:twoCellAnchor>
    <xdr:from>
      <xdr:col>0</xdr:col>
      <xdr:colOff>0</xdr:colOff>
      <xdr:row>27</xdr:row>
      <xdr:rowOff>158993</xdr:rowOff>
    </xdr:from>
    <xdr:to>
      <xdr:col>5</xdr:col>
      <xdr:colOff>986472</xdr:colOff>
      <xdr:row>30</xdr:row>
      <xdr:rowOff>44820</xdr:rowOff>
    </xdr:to>
    <xdr:grpSp>
      <xdr:nvGrpSpPr>
        <xdr:cNvPr id="33" name="Grouper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GrpSpPr/>
      </xdr:nvGrpSpPr>
      <xdr:grpSpPr>
        <a:xfrm>
          <a:off x="0" y="7984733"/>
          <a:ext cx="8746173" cy="457328"/>
          <a:chOff x="0" y="-29825"/>
          <a:chExt cx="8746172" cy="457327"/>
        </a:xfrm>
      </xdr:grpSpPr>
      <xdr:pic>
        <xdr:nvPicPr>
          <xdr:cNvPr id="31" name="Image" descr="Image">
            <a:extLst>
              <a:ext uri="{FF2B5EF4-FFF2-40B4-BE49-F238E27FC236}">
                <a16:creationId xmlns:a16="http://schemas.microsoft.com/office/drawing/2014/main" id="{00000000-0008-0000-0400-00001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alphaModFix amt="56220"/>
            <a:extLst/>
          </a:blip>
          <a:srcRect/>
          <a:stretch>
            <a:fillRect/>
          </a:stretch>
        </xdr:blipFill>
        <xdr:spPr>
          <a:xfrm>
            <a:off x="0" y="41477"/>
            <a:ext cx="311129" cy="314599"/>
          </a:xfrm>
          <a:prstGeom prst="rect">
            <a:avLst/>
          </a:prstGeom>
          <a:ln w="12700" cap="flat">
            <a:noFill/>
            <a:miter lim="400000"/>
          </a:ln>
          <a:effectLst/>
        </xdr:spPr>
      </xdr:pic>
      <xdr:sp macro="" textlink="">
        <xdr:nvSpPr>
          <xdr:cNvPr id="32" name="Chambre Régionale de l’Economie Sociale et Solidaire de Mayotte - 3 rue des Agaves, immeuble briquetterie 97600 Mamoudzou…">
            <a:extLst>
              <a:ext uri="{FF2B5EF4-FFF2-40B4-BE49-F238E27FC236}">
                <a16:creationId xmlns:a16="http://schemas.microsoft.com/office/drawing/2014/main" id="{00000000-0008-0000-0400-000020000000}"/>
              </a:ext>
            </a:extLst>
          </xdr:cNvPr>
          <xdr:cNvSpPr txBox="1"/>
        </xdr:nvSpPr>
        <xdr:spPr>
          <a:xfrm>
            <a:off x="385527" y="-29826"/>
            <a:ext cx="8360646" cy="457328"/>
          </a:xfrm>
          <a:prstGeom prst="rect">
            <a:avLst/>
          </a:prstGeom>
          <a:noFill/>
          <a:ln w="12700" cap="flat">
            <a:noFill/>
            <a:miter lim="400000"/>
          </a:ln>
          <a:effectLst/>
          <a:extLst>
            <a:ext uri="{C572A759-6A51-4108-AA02-DFA0A04FC94B}">
  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  </a:ext>
          </a:extLst>
        </xdr:spPr>
        <xdr:txBody>
          <a:bodyPr wrap="square" lIns="45719" tIns="45719" rIns="45719" bIns="45719" numCol="1" anchor="t">
            <a:noAutofit/>
          </a:bodyPr>
          <a:lstStyle/>
          <a:p>
            <a:pPr marL="0" marR="0" indent="0" algn="l" defTabSz="914400" latinLnBrk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0" i="0" u="none" strike="noStrike" cap="none" spc="0" baseline="0">
                <a:solidFill>
                  <a:srgbClr val="1070B0"/>
                </a:solidFill>
                <a:uFillTx/>
                <a:latin typeface="Avenir Book"/>
                <a:ea typeface="Avenir Book"/>
                <a:cs typeface="Avenir Book"/>
                <a:sym typeface="Avenir Book"/>
              </a:defRPr>
            </a:pPr>
            <a:r>
              <a:rPr sz="800" b="0" i="0" u="none" strike="noStrike" cap="none" spc="0" baseline="0">
                <a:solidFill>
                  <a:srgbClr val="1070B0"/>
                </a:solidFill>
                <a:uFillTx/>
                <a:latin typeface="Avenir Book"/>
                <a:ea typeface="Avenir Book"/>
                <a:cs typeface="Avenir Book"/>
                <a:sym typeface="Avenir Book"/>
              </a:rPr>
              <a:t>Chambre Régionale de l’Economie Sociale et Solidaire de Mayotte - 3 rue des Agaves, immeuble briquetterie 97600 Mamoudzou</a:t>
            </a:r>
          </a:p>
          <a:p>
            <a:pPr marL="0" marR="0" indent="0" algn="l" defTabSz="914400" latinLnBrk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0" i="0" u="none" strike="noStrike" cap="none" spc="0" baseline="0">
                <a:solidFill>
                  <a:srgbClr val="1070B0"/>
                </a:solidFill>
                <a:uFillTx/>
                <a:latin typeface="Avenir Book"/>
                <a:ea typeface="Avenir Book"/>
                <a:cs typeface="Avenir Book"/>
                <a:sym typeface="Avenir Book"/>
              </a:defRPr>
            </a:pPr>
            <a:r>
              <a:rPr sz="800" b="0" i="0" u="none" strike="noStrike" cap="none" spc="0" baseline="0">
                <a:solidFill>
                  <a:srgbClr val="1070B0"/>
                </a:solidFill>
                <a:uFillTx/>
                <a:latin typeface="Avenir Book"/>
                <a:ea typeface="Avenir Book"/>
                <a:cs typeface="Avenir Book"/>
                <a:sym typeface="Avenir Book"/>
              </a:rPr>
              <a:t>N° SIRET : 811 294 107 00024 - Code APE 9499Z - </a:t>
            </a:r>
            <a:r>
              <a:rPr sz="800" b="0" i="0" u="none" strike="noStrike" cap="none" spc="0" baseline="0">
                <a:noFill/>
                <a:uFill>
                  <a:solidFill>
                    <a:srgbClr val="0000FF"/>
                  </a:solidFill>
                </a:uFill>
                <a:latin typeface="Avenir Book"/>
                <a:ea typeface="Avenir Book"/>
                <a:cs typeface="Avenir Book"/>
                <a:sym typeface="Avenir Book"/>
                <a:hlinkClick xmlns:r="http://schemas.openxmlformats.org/officeDocument/2006/relationships" r:id="rId3"/>
              </a:rPr>
              <a:t>contact@cress-mayotte.org</a:t>
            </a:r>
            <a:r>
              <a:rPr sz="800" b="0" i="0" u="none" strike="noStrike" cap="none" spc="0" baseline="0">
                <a:solidFill>
                  <a:srgbClr val="1070B0"/>
                </a:solidFill>
                <a:uFillTx/>
                <a:latin typeface="Avenir Book"/>
                <a:ea typeface="Avenir Book"/>
                <a:cs typeface="Avenir Book"/>
                <a:sym typeface="Avenir Book"/>
              </a:rPr>
              <a:t> - 02 69 63 16 39 - </a:t>
            </a:r>
            <a:r>
              <a:rPr sz="800" b="0" i="0" u="none" strike="noStrike" cap="none" spc="0" baseline="0">
                <a:noFill/>
                <a:uFillTx/>
                <a:latin typeface="Avenir Book"/>
                <a:ea typeface="Avenir Book"/>
                <a:cs typeface="Avenir Book"/>
                <a:sym typeface="Avenir Book"/>
                <a:hlinkClick xmlns:r="http://schemas.openxmlformats.org/officeDocument/2006/relationships" r:id="rId4"/>
              </a:rPr>
              <a:t>www.cress-mayotte.org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172696</xdr:rowOff>
    </xdr:from>
    <xdr:to>
      <xdr:col>2</xdr:col>
      <xdr:colOff>808672</xdr:colOff>
      <xdr:row>46</xdr:row>
      <xdr:rowOff>58523</xdr:rowOff>
    </xdr:to>
    <xdr:grpSp>
      <xdr:nvGrpSpPr>
        <xdr:cNvPr id="37" name="Grouper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GrpSpPr/>
      </xdr:nvGrpSpPr>
      <xdr:grpSpPr>
        <a:xfrm>
          <a:off x="0" y="12859361"/>
          <a:ext cx="8746173" cy="457328"/>
          <a:chOff x="0" y="-29825"/>
          <a:chExt cx="8746172" cy="457327"/>
        </a:xfrm>
      </xdr:grpSpPr>
      <xdr:pic>
        <xdr:nvPicPr>
          <xdr:cNvPr id="35" name="Image" descr="Image">
            <a:extLst>
              <a:ext uri="{FF2B5EF4-FFF2-40B4-BE49-F238E27FC236}">
                <a16:creationId xmlns:a16="http://schemas.microsoft.com/office/drawing/2014/main" id="{00000000-0008-0000-0500-00002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alphaModFix amt="56220"/>
            <a:extLst/>
          </a:blip>
          <a:srcRect/>
          <a:stretch>
            <a:fillRect/>
          </a:stretch>
        </xdr:blipFill>
        <xdr:spPr>
          <a:xfrm>
            <a:off x="0" y="41477"/>
            <a:ext cx="311129" cy="314599"/>
          </a:xfrm>
          <a:prstGeom prst="rect">
            <a:avLst/>
          </a:prstGeom>
          <a:ln w="12700" cap="flat">
            <a:noFill/>
            <a:miter lim="400000"/>
          </a:ln>
          <a:effectLst/>
        </xdr:spPr>
      </xdr:pic>
      <xdr:sp macro="" textlink="">
        <xdr:nvSpPr>
          <xdr:cNvPr id="36" name="Chambre Régionale de l’Economie Sociale et Solidaire de Mayotte - 3 rue des Agaves, immeuble briquetterie 97600 Mamoudzou…">
            <a:extLst>
              <a:ext uri="{FF2B5EF4-FFF2-40B4-BE49-F238E27FC236}">
                <a16:creationId xmlns:a16="http://schemas.microsoft.com/office/drawing/2014/main" id="{00000000-0008-0000-0500-000024000000}"/>
              </a:ext>
            </a:extLst>
          </xdr:cNvPr>
          <xdr:cNvSpPr txBox="1"/>
        </xdr:nvSpPr>
        <xdr:spPr>
          <a:xfrm>
            <a:off x="385527" y="-29826"/>
            <a:ext cx="8360646" cy="457328"/>
          </a:xfrm>
          <a:prstGeom prst="rect">
            <a:avLst/>
          </a:prstGeom>
          <a:noFill/>
          <a:ln w="12700" cap="flat">
            <a:noFill/>
            <a:miter lim="400000"/>
          </a:ln>
          <a:effectLst/>
          <a:extLst>
            <a:ext uri="{C572A759-6A51-4108-AA02-DFA0A04FC94B}">
  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  </a:ext>
          </a:extLst>
        </xdr:spPr>
        <xdr:txBody>
          <a:bodyPr wrap="square" lIns="45719" tIns="45719" rIns="45719" bIns="45719" numCol="1" anchor="t">
            <a:noAutofit/>
          </a:bodyPr>
          <a:lstStyle/>
          <a:p>
            <a:pPr marL="0" marR="0" indent="0" algn="l" defTabSz="914400" latinLnBrk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0" i="0" u="none" strike="noStrike" cap="none" spc="0" baseline="0">
                <a:solidFill>
                  <a:srgbClr val="1070B0"/>
                </a:solidFill>
                <a:uFillTx/>
                <a:latin typeface="Avenir Book"/>
                <a:ea typeface="Avenir Book"/>
                <a:cs typeface="Avenir Book"/>
                <a:sym typeface="Avenir Book"/>
              </a:defRPr>
            </a:pPr>
            <a:r>
              <a:rPr sz="800" b="0" i="0" u="none" strike="noStrike" cap="none" spc="0" baseline="0">
                <a:solidFill>
                  <a:srgbClr val="1070B0"/>
                </a:solidFill>
                <a:uFillTx/>
                <a:latin typeface="Avenir Book"/>
                <a:ea typeface="Avenir Book"/>
                <a:cs typeface="Avenir Book"/>
                <a:sym typeface="Avenir Book"/>
              </a:rPr>
              <a:t>Chambre Régionale de l’Economie Sociale et Solidaire de Mayotte - 3 rue des Agaves, immeuble briquetterie 97600 Mamoudzou</a:t>
            </a:r>
          </a:p>
          <a:p>
            <a:pPr marL="0" marR="0" indent="0" algn="l" defTabSz="914400" latinLnBrk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0" i="0" u="none" strike="noStrike" cap="none" spc="0" baseline="0">
                <a:solidFill>
                  <a:srgbClr val="1070B0"/>
                </a:solidFill>
                <a:uFillTx/>
                <a:latin typeface="Avenir Book"/>
                <a:ea typeface="Avenir Book"/>
                <a:cs typeface="Avenir Book"/>
                <a:sym typeface="Avenir Book"/>
              </a:defRPr>
            </a:pPr>
            <a:r>
              <a:rPr sz="800" b="0" i="0" u="none" strike="noStrike" cap="none" spc="0" baseline="0">
                <a:solidFill>
                  <a:srgbClr val="1070B0"/>
                </a:solidFill>
                <a:uFillTx/>
                <a:latin typeface="Avenir Book"/>
                <a:ea typeface="Avenir Book"/>
                <a:cs typeface="Avenir Book"/>
                <a:sym typeface="Avenir Book"/>
              </a:rPr>
              <a:t>N° SIRET : 811 294 107 00024 - Code APE 9499Z - </a:t>
            </a:r>
            <a:r>
              <a:rPr sz="800" b="0" i="0" u="none" strike="noStrike" cap="none" spc="0" baseline="0">
                <a:noFill/>
                <a:uFill>
                  <a:solidFill>
                    <a:srgbClr val="0000FF"/>
                  </a:solidFill>
                </a:uFill>
                <a:latin typeface="Avenir Book"/>
                <a:ea typeface="Avenir Book"/>
                <a:cs typeface="Avenir Book"/>
                <a:sym typeface="Avenir Book"/>
                <a:hlinkClick xmlns:r="http://schemas.openxmlformats.org/officeDocument/2006/relationships" r:id="rId2"/>
              </a:rPr>
              <a:t>contact@cress-mayotte.org</a:t>
            </a:r>
            <a:r>
              <a:rPr sz="800" b="0" i="0" u="none" strike="noStrike" cap="none" spc="0" baseline="0">
                <a:solidFill>
                  <a:srgbClr val="1070B0"/>
                </a:solidFill>
                <a:uFillTx/>
                <a:latin typeface="Avenir Book"/>
                <a:ea typeface="Avenir Book"/>
                <a:cs typeface="Avenir Book"/>
                <a:sym typeface="Avenir Book"/>
              </a:rPr>
              <a:t> - 02 69 63 16 39 - </a:t>
            </a:r>
            <a:r>
              <a:rPr sz="800" b="0" i="0" u="none" strike="noStrike" cap="none" spc="0" baseline="0">
                <a:noFill/>
                <a:uFillTx/>
                <a:latin typeface="Avenir Book"/>
                <a:ea typeface="Avenir Book"/>
                <a:cs typeface="Avenir Book"/>
                <a:sym typeface="Avenir Book"/>
                <a:hlinkClick xmlns:r="http://schemas.openxmlformats.org/officeDocument/2006/relationships" r:id="rId3"/>
              </a:rPr>
              <a:t>www.cress-mayotte.org</a:t>
            </a:r>
          </a:p>
        </xdr:txBody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2038925</xdr:colOff>
      <xdr:row>0</xdr:row>
      <xdr:rowOff>348334</xdr:rowOff>
    </xdr:to>
    <xdr:sp macro="" textlink="">
      <xdr:nvSpPr>
        <xdr:cNvPr id="38" name="L’ATELIER - Made In ESS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/>
      </xdr:nvSpPr>
      <xdr:spPr>
        <a:xfrm>
          <a:off x="-12742" y="-72965"/>
          <a:ext cx="2038926" cy="34833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50800" tIns="50800" rIns="50800" bIns="50800" numCol="1" anchor="t">
          <a:no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cap="none" spc="0" baseline="0">
              <a:solidFill>
                <a:srgbClr val="FFFFFF"/>
              </a:solidFill>
              <a:uFillTx/>
              <a:latin typeface="Avenir Heavy"/>
              <a:ea typeface="Avenir Heavy"/>
              <a:cs typeface="Avenir Heavy"/>
              <a:sym typeface="Avenir Heavy"/>
            </a:defRPr>
          </a:pPr>
          <a:r>
            <a:rPr sz="1200" b="0" i="0" u="none" strike="noStrike" cap="none" spc="0" baseline="0">
              <a:solidFill>
                <a:srgbClr val="FFFFFF"/>
              </a:solidFill>
              <a:uFillTx/>
              <a:latin typeface="Avenir Heavy"/>
              <a:ea typeface="Avenir Heavy"/>
              <a:cs typeface="Avenir Heavy"/>
              <a:sym typeface="Avenir Heavy"/>
            </a:rPr>
            <a:t> L’ATELIER - Made In ESS </a:t>
          </a:r>
        </a:p>
      </xdr:txBody>
    </xdr:sp>
    <xdr:clientData/>
  </xdr:twoCellAnchor>
  <xdr:twoCellAnchor>
    <xdr:from>
      <xdr:col>0</xdr:col>
      <xdr:colOff>6125382</xdr:colOff>
      <xdr:row>0</xdr:row>
      <xdr:rowOff>177</xdr:rowOff>
    </xdr:from>
    <xdr:to>
      <xdr:col>3</xdr:col>
      <xdr:colOff>660454</xdr:colOff>
      <xdr:row>0</xdr:row>
      <xdr:rowOff>202385</xdr:rowOff>
    </xdr:to>
    <xdr:pic>
      <xdr:nvPicPr>
        <xdr:cNvPr id="39" name="Image" descr="Image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/>
        </a:blip>
        <a:srcRect/>
        <a:stretch>
          <a:fillRect/>
        </a:stretch>
      </xdr:blipFill>
      <xdr:spPr>
        <a:xfrm>
          <a:off x="6125381" y="177"/>
          <a:ext cx="3323474" cy="20220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1210481</xdr:colOff>
      <xdr:row>0</xdr:row>
      <xdr:rowOff>177</xdr:rowOff>
    </xdr:from>
    <xdr:to>
      <xdr:col>5</xdr:col>
      <xdr:colOff>1562154</xdr:colOff>
      <xdr:row>0</xdr:row>
      <xdr:rowOff>202385</xdr:rowOff>
    </xdr:to>
    <xdr:pic>
      <xdr:nvPicPr>
        <xdr:cNvPr id="41" name="Image" descr="Image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rcRect/>
        <a:stretch>
          <a:fillRect/>
        </a:stretch>
      </xdr:blipFill>
      <xdr:spPr>
        <a:xfrm>
          <a:off x="6125381" y="177"/>
          <a:ext cx="3323474" cy="20220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2038925</xdr:colOff>
      <xdr:row>0</xdr:row>
      <xdr:rowOff>348334</xdr:rowOff>
    </xdr:to>
    <xdr:sp macro="" textlink="">
      <xdr:nvSpPr>
        <xdr:cNvPr id="42" name="L’ATELIER - Made In ESS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SpPr txBox="1"/>
      </xdr:nvSpPr>
      <xdr:spPr>
        <a:xfrm>
          <a:off x="-12742" y="-72965"/>
          <a:ext cx="2038926" cy="34833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50800" tIns="50800" rIns="50800" bIns="50800" numCol="1" anchor="t">
          <a:no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cap="none" spc="0" baseline="0">
              <a:solidFill>
                <a:srgbClr val="FFFFFF"/>
              </a:solidFill>
              <a:uFillTx/>
              <a:latin typeface="Avenir Heavy"/>
              <a:ea typeface="Avenir Heavy"/>
              <a:cs typeface="Avenir Heavy"/>
              <a:sym typeface="Avenir Heavy"/>
            </a:defRPr>
          </a:pPr>
          <a:r>
            <a:rPr sz="1200" b="0" i="0" u="none" strike="noStrike" cap="none" spc="0" baseline="0">
              <a:solidFill>
                <a:srgbClr val="FFFFFF"/>
              </a:solidFill>
              <a:uFillTx/>
              <a:latin typeface="Avenir Heavy"/>
              <a:ea typeface="Avenir Heavy"/>
              <a:cs typeface="Avenir Heavy"/>
              <a:sym typeface="Avenir Heavy"/>
            </a:rPr>
            <a:t> L’ATELIER - Made In ESS </a:t>
          </a:r>
        </a:p>
      </xdr:txBody>
    </xdr:sp>
    <xdr:clientData/>
  </xdr:twoCellAnchor>
  <xdr:twoCellAnchor>
    <xdr:from>
      <xdr:col>0</xdr:col>
      <xdr:colOff>0</xdr:colOff>
      <xdr:row>32</xdr:row>
      <xdr:rowOff>108561</xdr:rowOff>
    </xdr:from>
    <xdr:to>
      <xdr:col>5</xdr:col>
      <xdr:colOff>859472</xdr:colOff>
      <xdr:row>34</xdr:row>
      <xdr:rowOff>184888</xdr:rowOff>
    </xdr:to>
    <xdr:grpSp>
      <xdr:nvGrpSpPr>
        <xdr:cNvPr id="45" name="Grouper">
          <a:extLst>
            <a:ext uri="{FF2B5EF4-FFF2-40B4-BE49-F238E27FC236}">
              <a16:creationId xmlns:a16="http://schemas.microsoft.com/office/drawing/2014/main" id="{00000000-0008-0000-0600-00002D000000}"/>
            </a:ext>
          </a:extLst>
        </xdr:cNvPr>
        <xdr:cNvGrpSpPr/>
      </xdr:nvGrpSpPr>
      <xdr:grpSpPr>
        <a:xfrm>
          <a:off x="0" y="9874861"/>
          <a:ext cx="8746173" cy="457328"/>
          <a:chOff x="0" y="-29825"/>
          <a:chExt cx="8746172" cy="457327"/>
        </a:xfrm>
      </xdr:grpSpPr>
      <xdr:pic>
        <xdr:nvPicPr>
          <xdr:cNvPr id="43" name="Image" descr="Image">
            <a:extLst>
              <a:ext uri="{FF2B5EF4-FFF2-40B4-BE49-F238E27FC236}">
                <a16:creationId xmlns:a16="http://schemas.microsoft.com/office/drawing/2014/main" id="{00000000-0008-0000-0600-00002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alphaModFix amt="56220"/>
            <a:extLst/>
          </a:blip>
          <a:srcRect/>
          <a:stretch>
            <a:fillRect/>
          </a:stretch>
        </xdr:blipFill>
        <xdr:spPr>
          <a:xfrm>
            <a:off x="0" y="41477"/>
            <a:ext cx="311129" cy="314599"/>
          </a:xfrm>
          <a:prstGeom prst="rect">
            <a:avLst/>
          </a:prstGeom>
          <a:ln w="12700" cap="flat">
            <a:noFill/>
            <a:miter lim="400000"/>
          </a:ln>
          <a:effectLst/>
        </xdr:spPr>
      </xdr:pic>
      <xdr:sp macro="" textlink="">
        <xdr:nvSpPr>
          <xdr:cNvPr id="44" name="Chambre Régionale de l’Economie Sociale et Solidaire de Mayotte - 3 rue des Agaves, immeuble briquetterie 97600 Mamoudzou…">
            <a:extLst>
              <a:ext uri="{FF2B5EF4-FFF2-40B4-BE49-F238E27FC236}">
                <a16:creationId xmlns:a16="http://schemas.microsoft.com/office/drawing/2014/main" id="{00000000-0008-0000-0600-00002C000000}"/>
              </a:ext>
            </a:extLst>
          </xdr:cNvPr>
          <xdr:cNvSpPr txBox="1"/>
        </xdr:nvSpPr>
        <xdr:spPr>
          <a:xfrm>
            <a:off x="385527" y="-29826"/>
            <a:ext cx="8360646" cy="457328"/>
          </a:xfrm>
          <a:prstGeom prst="rect">
            <a:avLst/>
          </a:prstGeom>
          <a:noFill/>
          <a:ln w="12700" cap="flat">
            <a:noFill/>
            <a:miter lim="400000"/>
          </a:ln>
          <a:effectLst/>
          <a:extLst>
            <a:ext uri="{C572A759-6A51-4108-AA02-DFA0A04FC94B}">
  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  </a:ext>
          </a:extLst>
        </xdr:spPr>
        <xdr:txBody>
          <a:bodyPr wrap="square" lIns="45719" tIns="45719" rIns="45719" bIns="45719" numCol="1" anchor="t">
            <a:noAutofit/>
          </a:bodyPr>
          <a:lstStyle/>
          <a:p>
            <a:pPr marL="0" marR="0" indent="0" algn="l" defTabSz="914400" latinLnBrk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0" i="0" u="none" strike="noStrike" cap="none" spc="0" baseline="0">
                <a:solidFill>
                  <a:srgbClr val="1070B0"/>
                </a:solidFill>
                <a:uFillTx/>
                <a:latin typeface="Avenir Book"/>
                <a:ea typeface="Avenir Book"/>
                <a:cs typeface="Avenir Book"/>
                <a:sym typeface="Avenir Book"/>
              </a:defRPr>
            </a:pPr>
            <a:r>
              <a:rPr sz="800" b="0" i="0" u="none" strike="noStrike" cap="none" spc="0" baseline="0">
                <a:solidFill>
                  <a:srgbClr val="1070B0"/>
                </a:solidFill>
                <a:uFillTx/>
                <a:latin typeface="Avenir Book"/>
                <a:ea typeface="Avenir Book"/>
                <a:cs typeface="Avenir Book"/>
                <a:sym typeface="Avenir Book"/>
              </a:rPr>
              <a:t>Chambre Régionale de l’Economie Sociale et Solidaire de Mayotte - 3 rue des Agaves, immeuble briquetterie 97600 Mamoudzou</a:t>
            </a:r>
          </a:p>
          <a:p>
            <a:pPr marL="0" marR="0" indent="0" algn="l" defTabSz="914400" latinLnBrk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0" i="0" u="none" strike="noStrike" cap="none" spc="0" baseline="0">
                <a:solidFill>
                  <a:srgbClr val="1070B0"/>
                </a:solidFill>
                <a:uFillTx/>
                <a:latin typeface="Avenir Book"/>
                <a:ea typeface="Avenir Book"/>
                <a:cs typeface="Avenir Book"/>
                <a:sym typeface="Avenir Book"/>
              </a:defRPr>
            </a:pPr>
            <a:r>
              <a:rPr sz="800" b="0" i="0" u="none" strike="noStrike" cap="none" spc="0" baseline="0">
                <a:solidFill>
                  <a:srgbClr val="1070B0"/>
                </a:solidFill>
                <a:uFillTx/>
                <a:latin typeface="Avenir Book"/>
                <a:ea typeface="Avenir Book"/>
                <a:cs typeface="Avenir Book"/>
                <a:sym typeface="Avenir Book"/>
              </a:rPr>
              <a:t>N° SIRET : 811 294 107 00024 - Code APE 9499Z - </a:t>
            </a:r>
            <a:r>
              <a:rPr sz="800" b="0" i="0" u="none" strike="noStrike" cap="none" spc="0" baseline="0">
                <a:noFill/>
                <a:uFill>
                  <a:solidFill>
                    <a:srgbClr val="0000FF"/>
                  </a:solidFill>
                </a:uFill>
                <a:latin typeface="Avenir Book"/>
                <a:ea typeface="Avenir Book"/>
                <a:cs typeface="Avenir Book"/>
                <a:sym typeface="Avenir Book"/>
                <a:hlinkClick xmlns:r="http://schemas.openxmlformats.org/officeDocument/2006/relationships" r:id="rId3"/>
              </a:rPr>
              <a:t>contact@cress-mayotte.org</a:t>
            </a:r>
            <a:r>
              <a:rPr sz="800" b="0" i="0" u="none" strike="noStrike" cap="none" spc="0" baseline="0">
                <a:solidFill>
                  <a:srgbClr val="1070B0"/>
                </a:solidFill>
                <a:uFillTx/>
                <a:latin typeface="Avenir Book"/>
                <a:ea typeface="Avenir Book"/>
                <a:cs typeface="Avenir Book"/>
                <a:sym typeface="Avenir Book"/>
              </a:rPr>
              <a:t> - 02 69 63 16 39 - </a:t>
            </a:r>
            <a:r>
              <a:rPr sz="800" b="0" i="0" u="none" strike="noStrike" cap="none" spc="0" baseline="0">
                <a:noFill/>
                <a:uFillTx/>
                <a:latin typeface="Avenir Book"/>
                <a:ea typeface="Avenir Book"/>
                <a:cs typeface="Avenir Book"/>
                <a:sym typeface="Avenir Book"/>
                <a:hlinkClick xmlns:r="http://schemas.openxmlformats.org/officeDocument/2006/relationships" r:id="rId4"/>
              </a:rPr>
              <a:t>www.cress-mayotte.org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111905</xdr:rowOff>
    </xdr:from>
    <xdr:to>
      <xdr:col>6</xdr:col>
      <xdr:colOff>668972</xdr:colOff>
      <xdr:row>44</xdr:row>
      <xdr:rowOff>188232</xdr:rowOff>
    </xdr:to>
    <xdr:grpSp>
      <xdr:nvGrpSpPr>
        <xdr:cNvPr id="49" name="Grouper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GrpSpPr/>
      </xdr:nvGrpSpPr>
      <xdr:grpSpPr>
        <a:xfrm>
          <a:off x="0" y="12266440"/>
          <a:ext cx="8746173" cy="457328"/>
          <a:chOff x="0" y="-29825"/>
          <a:chExt cx="8746172" cy="457327"/>
        </a:xfrm>
      </xdr:grpSpPr>
      <xdr:pic>
        <xdr:nvPicPr>
          <xdr:cNvPr id="47" name="Image" descr="Image">
            <a:extLst>
              <a:ext uri="{FF2B5EF4-FFF2-40B4-BE49-F238E27FC236}">
                <a16:creationId xmlns:a16="http://schemas.microsoft.com/office/drawing/2014/main" id="{00000000-0008-0000-0700-00002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alphaModFix amt="56220"/>
            <a:extLst/>
          </a:blip>
          <a:srcRect/>
          <a:stretch>
            <a:fillRect/>
          </a:stretch>
        </xdr:blipFill>
        <xdr:spPr>
          <a:xfrm>
            <a:off x="0" y="41477"/>
            <a:ext cx="311129" cy="314599"/>
          </a:xfrm>
          <a:prstGeom prst="rect">
            <a:avLst/>
          </a:prstGeom>
          <a:ln w="12700" cap="flat">
            <a:noFill/>
            <a:miter lim="400000"/>
          </a:ln>
          <a:effectLst/>
        </xdr:spPr>
      </xdr:pic>
      <xdr:sp macro="" textlink="">
        <xdr:nvSpPr>
          <xdr:cNvPr id="48" name="Chambre Régionale de l’Economie Sociale et Solidaire de Mayotte - 3 rue des Agaves, immeuble briquetterie 97600 Mamoudzou…">
            <a:extLst>
              <a:ext uri="{FF2B5EF4-FFF2-40B4-BE49-F238E27FC236}">
                <a16:creationId xmlns:a16="http://schemas.microsoft.com/office/drawing/2014/main" id="{00000000-0008-0000-0700-000030000000}"/>
              </a:ext>
            </a:extLst>
          </xdr:cNvPr>
          <xdr:cNvSpPr txBox="1"/>
        </xdr:nvSpPr>
        <xdr:spPr>
          <a:xfrm>
            <a:off x="385527" y="-29826"/>
            <a:ext cx="8360646" cy="457328"/>
          </a:xfrm>
          <a:prstGeom prst="rect">
            <a:avLst/>
          </a:prstGeom>
          <a:noFill/>
          <a:ln w="12700" cap="flat">
            <a:noFill/>
            <a:miter lim="400000"/>
          </a:ln>
          <a:effectLst/>
          <a:extLst>
            <a:ext uri="{C572A759-6A51-4108-AA02-DFA0A04FC94B}">
  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  </a:ext>
          </a:extLst>
        </xdr:spPr>
        <xdr:txBody>
          <a:bodyPr wrap="square" lIns="45719" tIns="45719" rIns="45719" bIns="45719" numCol="1" anchor="t">
            <a:noAutofit/>
          </a:bodyPr>
          <a:lstStyle/>
          <a:p>
            <a:pPr marL="0" marR="0" indent="0" algn="l" defTabSz="914400" latinLnBrk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0" i="0" u="none" strike="noStrike" cap="none" spc="0" baseline="0">
                <a:solidFill>
                  <a:srgbClr val="1070B0"/>
                </a:solidFill>
                <a:uFillTx/>
                <a:latin typeface="Avenir Book"/>
                <a:ea typeface="Avenir Book"/>
                <a:cs typeface="Avenir Book"/>
                <a:sym typeface="Avenir Book"/>
              </a:defRPr>
            </a:pPr>
            <a:r>
              <a:rPr sz="800" b="0" i="0" u="none" strike="noStrike" cap="none" spc="0" baseline="0">
                <a:solidFill>
                  <a:srgbClr val="1070B0"/>
                </a:solidFill>
                <a:uFillTx/>
                <a:latin typeface="Avenir Book"/>
                <a:ea typeface="Avenir Book"/>
                <a:cs typeface="Avenir Book"/>
                <a:sym typeface="Avenir Book"/>
              </a:rPr>
              <a:t>Chambre Régionale de l’Economie Sociale et Solidaire de Mayotte - 3 rue des Agaves, immeuble briquetterie 97600 Mamoudzou</a:t>
            </a:r>
          </a:p>
          <a:p>
            <a:pPr marL="0" marR="0" indent="0" algn="l" defTabSz="914400" latinLnBrk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0" i="0" u="none" strike="noStrike" cap="none" spc="0" baseline="0">
                <a:solidFill>
                  <a:srgbClr val="1070B0"/>
                </a:solidFill>
                <a:uFillTx/>
                <a:latin typeface="Avenir Book"/>
                <a:ea typeface="Avenir Book"/>
                <a:cs typeface="Avenir Book"/>
                <a:sym typeface="Avenir Book"/>
              </a:defRPr>
            </a:pPr>
            <a:r>
              <a:rPr sz="800" b="0" i="0" u="none" strike="noStrike" cap="none" spc="0" baseline="0">
                <a:solidFill>
                  <a:srgbClr val="1070B0"/>
                </a:solidFill>
                <a:uFillTx/>
                <a:latin typeface="Avenir Book"/>
                <a:ea typeface="Avenir Book"/>
                <a:cs typeface="Avenir Book"/>
                <a:sym typeface="Avenir Book"/>
              </a:rPr>
              <a:t>N° SIRET : 811 294 107 00024 - Code APE 9499Z - </a:t>
            </a:r>
            <a:r>
              <a:rPr sz="800" b="0" i="0" u="none" strike="noStrike" cap="none" spc="0" baseline="0">
                <a:noFill/>
                <a:uFill>
                  <a:solidFill>
                    <a:srgbClr val="0000FF"/>
                  </a:solidFill>
                </a:uFill>
                <a:latin typeface="Avenir Book"/>
                <a:ea typeface="Avenir Book"/>
                <a:cs typeface="Avenir Book"/>
                <a:sym typeface="Avenir Book"/>
                <a:hlinkClick xmlns:r="http://schemas.openxmlformats.org/officeDocument/2006/relationships" r:id="rId2"/>
              </a:rPr>
              <a:t>contact@cress-mayotte.org</a:t>
            </a:r>
            <a:r>
              <a:rPr sz="800" b="0" i="0" u="none" strike="noStrike" cap="none" spc="0" baseline="0">
                <a:solidFill>
                  <a:srgbClr val="1070B0"/>
                </a:solidFill>
                <a:uFillTx/>
                <a:latin typeface="Avenir Book"/>
                <a:ea typeface="Avenir Book"/>
                <a:cs typeface="Avenir Book"/>
                <a:sym typeface="Avenir Book"/>
              </a:rPr>
              <a:t> - 02 69 63 16 39 - </a:t>
            </a:r>
            <a:r>
              <a:rPr sz="800" b="0" i="0" u="none" strike="noStrike" cap="none" spc="0" baseline="0">
                <a:noFill/>
                <a:uFillTx/>
                <a:latin typeface="Avenir Book"/>
                <a:ea typeface="Avenir Book"/>
                <a:cs typeface="Avenir Book"/>
                <a:sym typeface="Avenir Book"/>
                <a:hlinkClick xmlns:r="http://schemas.openxmlformats.org/officeDocument/2006/relationships" r:id="rId3"/>
              </a:rPr>
              <a:t>www.cress-mayotte.org</a:t>
            </a:r>
          </a:p>
        </xdr:txBody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743525</xdr:colOff>
      <xdr:row>0</xdr:row>
      <xdr:rowOff>348334</xdr:rowOff>
    </xdr:to>
    <xdr:sp macro="" textlink="">
      <xdr:nvSpPr>
        <xdr:cNvPr id="50" name="L’ATELIER - Made In ESS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/>
      </xdr:nvSpPr>
      <xdr:spPr>
        <a:xfrm>
          <a:off x="-12742" y="-72965"/>
          <a:ext cx="2038926" cy="34833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50800" tIns="50800" rIns="50800" bIns="50800" numCol="1" anchor="t">
          <a:no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cap="none" spc="0" baseline="0">
              <a:solidFill>
                <a:srgbClr val="FFFFFF"/>
              </a:solidFill>
              <a:uFillTx/>
              <a:latin typeface="Avenir Heavy"/>
              <a:ea typeface="Avenir Heavy"/>
              <a:cs typeface="Avenir Heavy"/>
              <a:sym typeface="Avenir Heavy"/>
            </a:defRPr>
          </a:pPr>
          <a:r>
            <a:rPr sz="1200" b="0" i="0" u="none" strike="noStrike" cap="none" spc="0" baseline="0">
              <a:solidFill>
                <a:srgbClr val="FFFFFF"/>
              </a:solidFill>
              <a:uFillTx/>
              <a:latin typeface="Avenir Heavy"/>
              <a:ea typeface="Avenir Heavy"/>
              <a:cs typeface="Avenir Heavy"/>
              <a:sym typeface="Avenir Heavy"/>
            </a:rPr>
            <a:t> L’ATELIER - Made In ESS </a:t>
          </a:r>
        </a:p>
      </xdr:txBody>
    </xdr:sp>
    <xdr:clientData/>
  </xdr:twoCellAnchor>
  <xdr:twoCellAnchor>
    <xdr:from>
      <xdr:col>3</xdr:col>
      <xdr:colOff>650130</xdr:colOff>
      <xdr:row>0</xdr:row>
      <xdr:rowOff>177</xdr:rowOff>
    </xdr:from>
    <xdr:to>
      <xdr:col>5</xdr:col>
      <xdr:colOff>11203</xdr:colOff>
      <xdr:row>0</xdr:row>
      <xdr:rowOff>202385</xdr:rowOff>
    </xdr:to>
    <xdr:pic>
      <xdr:nvPicPr>
        <xdr:cNvPr id="51" name="Image" descr="Image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/>
        </a:blip>
        <a:srcRect/>
        <a:stretch>
          <a:fillRect/>
        </a:stretch>
      </xdr:blipFill>
      <xdr:spPr>
        <a:xfrm>
          <a:off x="3939430" y="177"/>
          <a:ext cx="3323474" cy="20220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5215673</xdr:colOff>
      <xdr:row>0</xdr:row>
      <xdr:rowOff>0</xdr:rowOff>
    </xdr:from>
    <xdr:to>
      <xdr:col>3</xdr:col>
      <xdr:colOff>576245</xdr:colOff>
      <xdr:row>0</xdr:row>
      <xdr:rowOff>202208</xdr:rowOff>
    </xdr:to>
    <xdr:pic>
      <xdr:nvPicPr>
        <xdr:cNvPr id="53" name="Image" descr="Image">
          <a:extLst>
            <a:ext uri="{FF2B5EF4-FFF2-40B4-BE49-F238E27FC236}">
              <a16:creationId xmlns:a16="http://schemas.microsoft.com/office/drawing/2014/main" id="{00000000-0008-0000-08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rcRect/>
        <a:stretch>
          <a:fillRect/>
        </a:stretch>
      </xdr:blipFill>
      <xdr:spPr>
        <a:xfrm>
          <a:off x="5215673" y="-50070"/>
          <a:ext cx="3323473" cy="20220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2038925</xdr:colOff>
      <xdr:row>0</xdr:row>
      <xdr:rowOff>348334</xdr:rowOff>
    </xdr:to>
    <xdr:sp macro="" textlink="">
      <xdr:nvSpPr>
        <xdr:cNvPr id="54" name="L’ATELIER - Made In ESS">
          <a:extLst>
            <a:ext uri="{FF2B5EF4-FFF2-40B4-BE49-F238E27FC236}">
              <a16:creationId xmlns:a16="http://schemas.microsoft.com/office/drawing/2014/main" id="{00000000-0008-0000-0800-000036000000}"/>
            </a:ext>
          </a:extLst>
        </xdr:cNvPr>
        <xdr:cNvSpPr txBox="1"/>
      </xdr:nvSpPr>
      <xdr:spPr>
        <a:xfrm>
          <a:off x="-12742" y="-72965"/>
          <a:ext cx="2038926" cy="34833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50800" tIns="50800" rIns="50800" bIns="50800" numCol="1" anchor="t">
          <a:no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cap="none" spc="0" baseline="0">
              <a:solidFill>
                <a:srgbClr val="FFFFFF"/>
              </a:solidFill>
              <a:uFillTx/>
              <a:latin typeface="Avenir Heavy"/>
              <a:ea typeface="Avenir Heavy"/>
              <a:cs typeface="Avenir Heavy"/>
              <a:sym typeface="Avenir Heavy"/>
            </a:defRPr>
          </a:pPr>
          <a:r>
            <a:rPr sz="1200" b="0" i="0" u="none" strike="noStrike" cap="none" spc="0" baseline="0">
              <a:solidFill>
                <a:srgbClr val="FFFFFF"/>
              </a:solidFill>
              <a:uFillTx/>
              <a:latin typeface="Avenir Heavy"/>
              <a:ea typeface="Avenir Heavy"/>
              <a:cs typeface="Avenir Heavy"/>
              <a:sym typeface="Avenir Heavy"/>
            </a:rPr>
            <a:t> L’ATELIER - Made In ESS </a:t>
          </a:r>
        </a:p>
      </xdr:txBody>
    </xdr:sp>
    <xdr:clientData/>
  </xdr:twoCellAnchor>
  <xdr:twoCellAnchor>
    <xdr:from>
      <xdr:col>0</xdr:col>
      <xdr:colOff>0</xdr:colOff>
      <xdr:row>36</xdr:row>
      <xdr:rowOff>190010</xdr:rowOff>
    </xdr:from>
    <xdr:to>
      <xdr:col>3</xdr:col>
      <xdr:colOff>783272</xdr:colOff>
      <xdr:row>39</xdr:row>
      <xdr:rowOff>75837</xdr:rowOff>
    </xdr:to>
    <xdr:grpSp>
      <xdr:nvGrpSpPr>
        <xdr:cNvPr id="57" name="Grouper">
          <a:extLst>
            <a:ext uri="{FF2B5EF4-FFF2-40B4-BE49-F238E27FC236}">
              <a16:creationId xmlns:a16="http://schemas.microsoft.com/office/drawing/2014/main" id="{00000000-0008-0000-0800-000039000000}"/>
            </a:ext>
          </a:extLst>
        </xdr:cNvPr>
        <xdr:cNvGrpSpPr/>
      </xdr:nvGrpSpPr>
      <xdr:grpSpPr>
        <a:xfrm>
          <a:off x="0" y="10285240"/>
          <a:ext cx="8746173" cy="457328"/>
          <a:chOff x="0" y="-29825"/>
          <a:chExt cx="8746172" cy="457327"/>
        </a:xfrm>
      </xdr:grpSpPr>
      <xdr:pic>
        <xdr:nvPicPr>
          <xdr:cNvPr id="55" name="Image" descr="Image">
            <a:extLst>
              <a:ext uri="{FF2B5EF4-FFF2-40B4-BE49-F238E27FC236}">
                <a16:creationId xmlns:a16="http://schemas.microsoft.com/office/drawing/2014/main" id="{00000000-0008-0000-0800-00003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alphaModFix amt="56220"/>
            <a:extLst/>
          </a:blip>
          <a:srcRect/>
          <a:stretch>
            <a:fillRect/>
          </a:stretch>
        </xdr:blipFill>
        <xdr:spPr>
          <a:xfrm>
            <a:off x="0" y="41477"/>
            <a:ext cx="311129" cy="314599"/>
          </a:xfrm>
          <a:prstGeom prst="rect">
            <a:avLst/>
          </a:prstGeom>
          <a:ln w="12700" cap="flat">
            <a:noFill/>
            <a:miter lim="400000"/>
          </a:ln>
          <a:effectLst/>
        </xdr:spPr>
      </xdr:pic>
      <xdr:sp macro="" textlink="">
        <xdr:nvSpPr>
          <xdr:cNvPr id="56" name="Chambre Régionale de l’Economie Sociale et Solidaire de Mayotte - 3 rue des Agaves, immeuble briquetterie 97600 Mamoudzou…">
            <a:extLst>
              <a:ext uri="{FF2B5EF4-FFF2-40B4-BE49-F238E27FC236}">
                <a16:creationId xmlns:a16="http://schemas.microsoft.com/office/drawing/2014/main" id="{00000000-0008-0000-0800-000038000000}"/>
              </a:ext>
            </a:extLst>
          </xdr:cNvPr>
          <xdr:cNvSpPr txBox="1"/>
        </xdr:nvSpPr>
        <xdr:spPr>
          <a:xfrm>
            <a:off x="385527" y="-29826"/>
            <a:ext cx="8360646" cy="457328"/>
          </a:xfrm>
          <a:prstGeom prst="rect">
            <a:avLst/>
          </a:prstGeom>
          <a:noFill/>
          <a:ln w="12700" cap="flat">
            <a:noFill/>
            <a:miter lim="400000"/>
          </a:ln>
          <a:effectLst/>
          <a:extLst>
            <a:ext uri="{C572A759-6A51-4108-AA02-DFA0A04FC94B}">
  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  </a:ext>
          </a:extLst>
        </xdr:spPr>
        <xdr:txBody>
          <a:bodyPr wrap="square" lIns="45719" tIns="45719" rIns="45719" bIns="45719" numCol="1" anchor="t">
            <a:noAutofit/>
          </a:bodyPr>
          <a:lstStyle/>
          <a:p>
            <a:pPr marL="0" marR="0" indent="0" algn="l" defTabSz="914400" latinLnBrk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0" i="0" u="none" strike="noStrike" cap="none" spc="0" baseline="0">
                <a:solidFill>
                  <a:srgbClr val="1070B0"/>
                </a:solidFill>
                <a:uFillTx/>
                <a:latin typeface="Avenir Book"/>
                <a:ea typeface="Avenir Book"/>
                <a:cs typeface="Avenir Book"/>
                <a:sym typeface="Avenir Book"/>
              </a:defRPr>
            </a:pPr>
            <a:r>
              <a:rPr sz="800" b="0" i="0" u="none" strike="noStrike" cap="none" spc="0" baseline="0">
                <a:solidFill>
                  <a:srgbClr val="1070B0"/>
                </a:solidFill>
                <a:uFillTx/>
                <a:latin typeface="Avenir Book"/>
                <a:ea typeface="Avenir Book"/>
                <a:cs typeface="Avenir Book"/>
                <a:sym typeface="Avenir Book"/>
              </a:rPr>
              <a:t>Chambre Régionale de l’Economie Sociale et Solidaire de Mayotte - 3 rue des Agaves, immeuble briquetterie 97600 Mamoudzou</a:t>
            </a:r>
          </a:p>
          <a:p>
            <a:pPr marL="0" marR="0" indent="0" algn="l" defTabSz="914400" latinLnBrk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0" i="0" u="none" strike="noStrike" cap="none" spc="0" baseline="0">
                <a:solidFill>
                  <a:srgbClr val="1070B0"/>
                </a:solidFill>
                <a:uFillTx/>
                <a:latin typeface="Avenir Book"/>
                <a:ea typeface="Avenir Book"/>
                <a:cs typeface="Avenir Book"/>
                <a:sym typeface="Avenir Book"/>
              </a:defRPr>
            </a:pPr>
            <a:r>
              <a:rPr sz="800" b="0" i="0" u="none" strike="noStrike" cap="none" spc="0" baseline="0">
                <a:solidFill>
                  <a:srgbClr val="1070B0"/>
                </a:solidFill>
                <a:uFillTx/>
                <a:latin typeface="Avenir Book"/>
                <a:ea typeface="Avenir Book"/>
                <a:cs typeface="Avenir Book"/>
                <a:sym typeface="Avenir Book"/>
              </a:rPr>
              <a:t>N° SIRET : 811 294 107 00024 - Code APE 9499Z - </a:t>
            </a:r>
            <a:r>
              <a:rPr sz="800" b="0" i="0" u="none" strike="noStrike" cap="none" spc="0" baseline="0">
                <a:noFill/>
                <a:uFill>
                  <a:solidFill>
                    <a:srgbClr val="0000FF"/>
                  </a:solidFill>
                </a:uFill>
                <a:latin typeface="Avenir Book"/>
                <a:ea typeface="Avenir Book"/>
                <a:cs typeface="Avenir Book"/>
                <a:sym typeface="Avenir Book"/>
                <a:hlinkClick xmlns:r="http://schemas.openxmlformats.org/officeDocument/2006/relationships" r:id="rId3"/>
              </a:rPr>
              <a:t>contact@cress-mayotte.org</a:t>
            </a:r>
            <a:r>
              <a:rPr sz="800" b="0" i="0" u="none" strike="noStrike" cap="none" spc="0" baseline="0">
                <a:solidFill>
                  <a:srgbClr val="1070B0"/>
                </a:solidFill>
                <a:uFillTx/>
                <a:latin typeface="Avenir Book"/>
                <a:ea typeface="Avenir Book"/>
                <a:cs typeface="Avenir Book"/>
                <a:sym typeface="Avenir Book"/>
              </a:rPr>
              <a:t> - 02 69 63 16 39 - </a:t>
            </a:r>
            <a:r>
              <a:rPr sz="800" b="0" i="0" u="none" strike="noStrike" cap="none" spc="0" baseline="0">
                <a:noFill/>
                <a:uFillTx/>
                <a:latin typeface="Avenir Book"/>
                <a:ea typeface="Avenir Book"/>
                <a:cs typeface="Avenir Book"/>
                <a:sym typeface="Avenir Book"/>
                <a:hlinkClick xmlns:r="http://schemas.openxmlformats.org/officeDocument/2006/relationships" r:id="rId4"/>
              </a:rPr>
              <a:t>www.cress-mayotte.org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Thèm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hèm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hèm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"/>
  <sheetViews>
    <sheetView showGridLines="0" tabSelected="1" workbookViewId="0">
      <selection activeCell="J1" sqref="J1"/>
    </sheetView>
  </sheetViews>
  <sheetFormatPr baseColWidth="10" defaultColWidth="12.375" defaultRowHeight="16.7" customHeight="1"/>
  <cols>
    <col min="1" max="1" width="30.625" style="1" customWidth="1"/>
    <col min="2" max="2" width="12.375" style="1" hidden="1" customWidth="1"/>
    <col min="3" max="3" width="14.5" style="1" customWidth="1"/>
    <col min="4" max="5" width="12.375" style="1" hidden="1" customWidth="1"/>
    <col min="6" max="6" width="8.375" style="1" customWidth="1"/>
    <col min="7" max="9" width="12.375" style="1" hidden="1" customWidth="1"/>
    <col min="10" max="10" width="28.25" style="1" customWidth="1"/>
    <col min="11" max="11" width="13.125" style="1" customWidth="1"/>
    <col min="12" max="12" width="8.5" style="1" customWidth="1"/>
    <col min="13" max="13" width="12.375" style="1" customWidth="1"/>
    <col min="14" max="16384" width="12.375" style="1"/>
  </cols>
  <sheetData>
    <row r="1" spans="1:12" ht="4.5" customHeight="1"/>
    <row r="2" spans="1:12" ht="45.95" customHeight="1">
      <c r="A2" s="2" t="s">
        <v>0</v>
      </c>
      <c r="B2" s="3"/>
      <c r="C2" s="3"/>
      <c r="D2" s="3"/>
      <c r="E2" s="3"/>
      <c r="F2" s="3"/>
      <c r="G2" s="3"/>
      <c r="H2" s="3"/>
      <c r="I2" s="3"/>
      <c r="J2" s="4"/>
      <c r="K2" s="3"/>
      <c r="L2" s="3"/>
    </row>
    <row r="3" spans="1:12" ht="26.1" customHeight="1">
      <c r="A3" s="5" t="s">
        <v>1</v>
      </c>
      <c r="B3" s="6"/>
      <c r="C3" s="7"/>
      <c r="D3" s="8"/>
      <c r="E3" s="8"/>
      <c r="F3" s="9"/>
      <c r="G3" s="10"/>
      <c r="H3" s="10"/>
      <c r="I3" s="10"/>
      <c r="J3" s="220" t="s">
        <v>2</v>
      </c>
      <c r="K3" s="221"/>
      <c r="L3" s="222"/>
    </row>
    <row r="4" spans="1:12" ht="38.85" customHeight="1">
      <c r="A4" s="11" t="s">
        <v>3</v>
      </c>
      <c r="B4" s="12" t="s">
        <v>4</v>
      </c>
      <c r="C4" s="13" t="s">
        <v>5</v>
      </c>
      <c r="D4" s="14">
        <v>2023</v>
      </c>
      <c r="E4" s="14">
        <v>2024</v>
      </c>
      <c r="F4" s="12" t="s">
        <v>6</v>
      </c>
      <c r="G4" s="15">
        <v>2023</v>
      </c>
      <c r="H4" s="15">
        <v>2024</v>
      </c>
      <c r="I4" s="15">
        <v>2025</v>
      </c>
      <c r="J4" s="16" t="s">
        <v>7</v>
      </c>
      <c r="K4" s="16" t="s">
        <v>8</v>
      </c>
      <c r="L4" s="17" t="s">
        <v>6</v>
      </c>
    </row>
    <row r="5" spans="1:12" ht="30" customHeight="1">
      <c r="A5" s="18" t="s">
        <v>9</v>
      </c>
      <c r="B5" s="19"/>
      <c r="C5" s="20">
        <f>SUM(C6:C8)</f>
        <v>0</v>
      </c>
      <c r="D5" s="21" t="e">
        <f>SUM(D6:D8)</f>
        <v>#REF!</v>
      </c>
      <c r="E5" s="21" t="e">
        <f>SUM(E6:E8)</f>
        <v>#REF!</v>
      </c>
      <c r="F5" s="22">
        <f>C5/$C$51</f>
        <v>0</v>
      </c>
      <c r="G5" s="23">
        <f>SUM(G6:G8)</f>
        <v>0</v>
      </c>
      <c r="H5" s="23">
        <f>SUM(H6:H8)</f>
        <v>0</v>
      </c>
      <c r="I5" s="23">
        <f>SUM(I6:I8)</f>
        <v>0</v>
      </c>
      <c r="J5" s="24" t="s">
        <v>10</v>
      </c>
      <c r="K5" s="25">
        <v>0</v>
      </c>
      <c r="L5" s="26">
        <f>K5/K$51</f>
        <v>0</v>
      </c>
    </row>
    <row r="6" spans="1:12" ht="17.100000000000001" customHeight="1">
      <c r="A6" s="27" t="s">
        <v>11</v>
      </c>
      <c r="B6" s="28">
        <v>601</v>
      </c>
      <c r="C6" s="29">
        <f>SUMIF('60- Achats'!G2:G33,B6,'60- Achats'!E2:E33)</f>
        <v>0</v>
      </c>
      <c r="D6" s="30" t="e">
        <f>SUM(#REF!)</f>
        <v>#REF!</v>
      </c>
      <c r="E6" s="30" t="e">
        <f>SUM(#REF!)</f>
        <v>#REF!</v>
      </c>
      <c r="F6" s="31">
        <f>C6/$C$51</f>
        <v>0</v>
      </c>
      <c r="G6" s="32">
        <f>C6/3</f>
        <v>0</v>
      </c>
      <c r="H6" s="32">
        <f t="shared" ref="H6:I8" si="0">G6</f>
        <v>0</v>
      </c>
      <c r="I6" s="32">
        <f t="shared" si="0"/>
        <v>0</v>
      </c>
      <c r="J6" s="33"/>
      <c r="K6" s="29"/>
      <c r="L6" s="34"/>
    </row>
    <row r="7" spans="1:12" ht="17.100000000000001" customHeight="1">
      <c r="A7" s="27" t="s">
        <v>12</v>
      </c>
      <c r="B7" s="28">
        <v>602</v>
      </c>
      <c r="C7" s="29">
        <f>SUMIF('60- Achats'!G2:G33,B7,'60- Achats'!E2:E33)</f>
        <v>0</v>
      </c>
      <c r="D7" s="30" t="e">
        <f>SUM(#REF!)</f>
        <v>#REF!</v>
      </c>
      <c r="E7" s="30" t="e">
        <f>SUM(#REF!)</f>
        <v>#REF!</v>
      </c>
      <c r="F7" s="31">
        <f>C7/$C$51</f>
        <v>0</v>
      </c>
      <c r="G7" s="32">
        <f>C7/3</f>
        <v>0</v>
      </c>
      <c r="H7" s="32">
        <f t="shared" si="0"/>
        <v>0</v>
      </c>
      <c r="I7" s="32">
        <f t="shared" si="0"/>
        <v>0</v>
      </c>
      <c r="J7" s="35" t="s">
        <v>13</v>
      </c>
      <c r="K7" s="20">
        <f>SUM(K9:K12,K14:K15,K17:K18,K20:K21,K23:K24,K26:K27,K29:K30,K32:K32)</f>
        <v>0</v>
      </c>
      <c r="L7" s="22">
        <f>K7/K$51</f>
        <v>0</v>
      </c>
    </row>
    <row r="8" spans="1:12" ht="17.100000000000001" customHeight="1">
      <c r="A8" s="27" t="s">
        <v>14</v>
      </c>
      <c r="B8" s="28">
        <v>603</v>
      </c>
      <c r="C8" s="29">
        <f>SUMIF('60- Achats'!G2:G33,B8,'60- Achats'!E2:E33)</f>
        <v>0</v>
      </c>
      <c r="D8" s="30" t="e">
        <f>SUM(#REF!)</f>
        <v>#REF!</v>
      </c>
      <c r="E8" s="30"/>
      <c r="F8" s="31">
        <f>C8/$C$51</f>
        <v>0</v>
      </c>
      <c r="G8" s="32">
        <f>C8/3</f>
        <v>0</v>
      </c>
      <c r="H8" s="32">
        <f t="shared" si="0"/>
        <v>0</v>
      </c>
      <c r="I8" s="32">
        <f t="shared" si="0"/>
        <v>0</v>
      </c>
      <c r="J8" s="27" t="s">
        <v>15</v>
      </c>
      <c r="K8" s="29"/>
      <c r="L8" s="22"/>
    </row>
    <row r="9" spans="1:12" ht="17.100000000000001" customHeight="1">
      <c r="A9" s="36"/>
      <c r="B9" s="37"/>
      <c r="C9" s="29"/>
      <c r="D9" s="38"/>
      <c r="E9" s="38"/>
      <c r="F9" s="22"/>
      <c r="G9" s="32"/>
      <c r="H9" s="32"/>
      <c r="I9" s="32"/>
      <c r="J9" s="39"/>
      <c r="K9" s="29">
        <f t="shared" ref="K9:K39" si="1">0</f>
        <v>0</v>
      </c>
      <c r="L9" s="31">
        <f>K9/K$51</f>
        <v>0</v>
      </c>
    </row>
    <row r="10" spans="1:12" ht="17.100000000000001" customHeight="1">
      <c r="A10" s="36"/>
      <c r="B10" s="37"/>
      <c r="C10" s="29"/>
      <c r="D10" s="38"/>
      <c r="E10" s="38"/>
      <c r="F10" s="22"/>
      <c r="G10" s="32"/>
      <c r="H10" s="32"/>
      <c r="I10" s="32"/>
      <c r="J10" s="39"/>
      <c r="K10" s="29">
        <f t="shared" si="1"/>
        <v>0</v>
      </c>
      <c r="L10" s="31">
        <f>K10/K$51</f>
        <v>0</v>
      </c>
    </row>
    <row r="11" spans="1:12" ht="17.100000000000001" customHeight="1">
      <c r="A11" s="18" t="s">
        <v>16</v>
      </c>
      <c r="B11" s="19"/>
      <c r="C11" s="20">
        <f>SUM(C12:C15)</f>
        <v>0</v>
      </c>
      <c r="D11" s="21" t="e">
        <f>SUM(D12:D15)</f>
        <v>#REF!</v>
      </c>
      <c r="E11" s="21" t="e">
        <f>SUM(E12:E15)</f>
        <v>#REF!</v>
      </c>
      <c r="F11" s="22">
        <f>C11/$C$51</f>
        <v>0</v>
      </c>
      <c r="G11" s="23">
        <f>SUM(G12:G15)</f>
        <v>0</v>
      </c>
      <c r="H11" s="23">
        <f>SUM(H12:H15)</f>
        <v>0</v>
      </c>
      <c r="I11" s="23">
        <f>SUM(I12:I15)</f>
        <v>0</v>
      </c>
      <c r="J11" s="36"/>
      <c r="K11" s="29">
        <f t="shared" si="1"/>
        <v>0</v>
      </c>
      <c r="L11" s="31">
        <f>K11/K$51</f>
        <v>0</v>
      </c>
    </row>
    <row r="12" spans="1:12" ht="17.100000000000001" customHeight="1">
      <c r="A12" s="27" t="s">
        <v>17</v>
      </c>
      <c r="B12" s="28">
        <v>611</v>
      </c>
      <c r="C12" s="29">
        <f>SUMIF('61 - Services extérieurs'!G2:G29,B12,'61 - Services extérieurs'!E2:E29)</f>
        <v>0</v>
      </c>
      <c r="D12" s="30" t="e">
        <f>SUM(#REF!)</f>
        <v>#REF!</v>
      </c>
      <c r="E12" s="30" t="e">
        <f>SUM(#REF!)</f>
        <v>#REF!</v>
      </c>
      <c r="F12" s="31">
        <f>C12/$C$51</f>
        <v>0</v>
      </c>
      <c r="G12" s="32">
        <f>C12/3</f>
        <v>0</v>
      </c>
      <c r="H12" s="32">
        <f t="shared" ref="H12:I14" si="2">G12</f>
        <v>0</v>
      </c>
      <c r="I12" s="32">
        <f t="shared" si="2"/>
        <v>0</v>
      </c>
      <c r="J12" s="39"/>
      <c r="K12" s="29">
        <f t="shared" si="1"/>
        <v>0</v>
      </c>
      <c r="L12" s="31">
        <f>K12/K$51</f>
        <v>0</v>
      </c>
    </row>
    <row r="13" spans="1:12" ht="17.100000000000001" customHeight="1">
      <c r="A13" s="27" t="s">
        <v>18</v>
      </c>
      <c r="B13" s="28">
        <v>612</v>
      </c>
      <c r="C13" s="29">
        <f>SUMIF('61 - Services extérieurs'!G2:G29,B13,'61 - Services extérieurs'!E2:E29)</f>
        <v>0</v>
      </c>
      <c r="D13" s="30" t="e">
        <f>SUM(#REF!)</f>
        <v>#REF!</v>
      </c>
      <c r="E13" s="30" t="e">
        <f>SUM(#REF!)</f>
        <v>#REF!</v>
      </c>
      <c r="F13" s="31">
        <f>C13/$C$51</f>
        <v>0</v>
      </c>
      <c r="G13" s="32">
        <f>C13/3</f>
        <v>0</v>
      </c>
      <c r="H13" s="32">
        <f t="shared" si="2"/>
        <v>0</v>
      </c>
      <c r="I13" s="32">
        <f t="shared" si="2"/>
        <v>0</v>
      </c>
      <c r="J13" s="27" t="s">
        <v>19</v>
      </c>
      <c r="K13" s="29"/>
      <c r="L13" s="31"/>
    </row>
    <row r="14" spans="1:12" ht="17.100000000000001" customHeight="1">
      <c r="A14" s="27" t="s">
        <v>20</v>
      </c>
      <c r="B14" s="28">
        <v>613</v>
      </c>
      <c r="C14" s="29">
        <f>SUMIF('61 - Services extérieurs'!G2:G29,B14,'61 - Services extérieurs'!E2:E29)</f>
        <v>0</v>
      </c>
      <c r="D14" s="30">
        <f>C14/2</f>
        <v>0</v>
      </c>
      <c r="E14" s="30">
        <f>D14</f>
        <v>0</v>
      </c>
      <c r="F14" s="31">
        <f>C14/$C$51</f>
        <v>0</v>
      </c>
      <c r="G14" s="32">
        <f>C14/3</f>
        <v>0</v>
      </c>
      <c r="H14" s="32">
        <f t="shared" si="2"/>
        <v>0</v>
      </c>
      <c r="I14" s="32">
        <f t="shared" si="2"/>
        <v>0</v>
      </c>
      <c r="J14" s="39"/>
      <c r="K14" s="29">
        <f t="shared" si="1"/>
        <v>0</v>
      </c>
      <c r="L14" s="31">
        <f>K14/K$51</f>
        <v>0</v>
      </c>
    </row>
    <row r="15" spans="1:12" ht="17.100000000000001" customHeight="1">
      <c r="A15" s="27" t="s">
        <v>21</v>
      </c>
      <c r="B15" s="28">
        <v>614</v>
      </c>
      <c r="C15" s="29">
        <f>SUMIF('61 - Services extérieurs'!G2:G29,B15,'61 - Services extérieurs'!E2:E29)</f>
        <v>0</v>
      </c>
      <c r="D15" s="30"/>
      <c r="E15" s="30"/>
      <c r="F15" s="31">
        <f>C15/$C$51</f>
        <v>0</v>
      </c>
      <c r="G15" s="32"/>
      <c r="H15" s="32"/>
      <c r="I15" s="32"/>
      <c r="J15" s="39"/>
      <c r="K15" s="29">
        <f t="shared" si="1"/>
        <v>0</v>
      </c>
      <c r="L15" s="31">
        <f>K15/K$51</f>
        <v>0</v>
      </c>
    </row>
    <row r="16" spans="1:12" ht="17.100000000000001" customHeight="1">
      <c r="A16" s="36"/>
      <c r="B16" s="37"/>
      <c r="C16" s="29"/>
      <c r="D16" s="38"/>
      <c r="E16" s="38"/>
      <c r="F16" s="22"/>
      <c r="G16" s="32"/>
      <c r="H16" s="32"/>
      <c r="I16" s="32"/>
      <c r="J16" s="27" t="s">
        <v>22</v>
      </c>
      <c r="K16" s="29"/>
      <c r="L16" s="31"/>
    </row>
    <row r="17" spans="1:12" ht="17.100000000000001" customHeight="1">
      <c r="A17" s="36"/>
      <c r="B17" s="37"/>
      <c r="C17" s="29"/>
      <c r="D17" s="38"/>
      <c r="E17" s="38"/>
      <c r="F17" s="22"/>
      <c r="G17" s="32"/>
      <c r="H17" s="32"/>
      <c r="I17" s="32"/>
      <c r="J17" s="36"/>
      <c r="K17" s="29">
        <f t="shared" si="1"/>
        <v>0</v>
      </c>
      <c r="L17" s="31">
        <f>K17/K$51</f>
        <v>0</v>
      </c>
    </row>
    <row r="18" spans="1:12" ht="17.100000000000001" customHeight="1">
      <c r="A18" s="18" t="s">
        <v>23</v>
      </c>
      <c r="B18" s="19"/>
      <c r="C18" s="20">
        <f>SUM(C19:C22)</f>
        <v>0</v>
      </c>
      <c r="D18" s="21" t="e">
        <f>SUM(D19:D22)</f>
        <v>#REF!</v>
      </c>
      <c r="E18" s="21" t="e">
        <f>SUM(E19:E22)</f>
        <v>#REF!</v>
      </c>
      <c r="F18" s="22">
        <f>C18/$C$51</f>
        <v>0</v>
      </c>
      <c r="G18" s="23">
        <f>SUM(G19:G22)</f>
        <v>0</v>
      </c>
      <c r="H18" s="23">
        <f>SUM(H19:H22)</f>
        <v>0</v>
      </c>
      <c r="I18" s="23">
        <f>SUM(I19:I22)</f>
        <v>0</v>
      </c>
      <c r="J18" s="40"/>
      <c r="K18" s="29">
        <f t="shared" si="1"/>
        <v>0</v>
      </c>
      <c r="L18" s="31">
        <f>K18/K$51</f>
        <v>0</v>
      </c>
    </row>
    <row r="19" spans="1:12" ht="30.95" customHeight="1">
      <c r="A19" s="27" t="s">
        <v>24</v>
      </c>
      <c r="B19" s="28">
        <v>621</v>
      </c>
      <c r="C19" s="29">
        <f>SUMIF('62 -Autres services extérieurs'!G2:G36,B19,'62 -Autres services extérieurs'!E2:E36)</f>
        <v>0</v>
      </c>
      <c r="D19" s="30">
        <f>C19/2</f>
        <v>0</v>
      </c>
      <c r="E19" s="30">
        <f>D19</f>
        <v>0</v>
      </c>
      <c r="F19" s="31">
        <f>C19/$C$51</f>
        <v>0</v>
      </c>
      <c r="G19" s="32">
        <f>C19/3</f>
        <v>0</v>
      </c>
      <c r="H19" s="32">
        <f t="shared" ref="H19:I22" si="3">G19</f>
        <v>0</v>
      </c>
      <c r="I19" s="32">
        <f t="shared" si="3"/>
        <v>0</v>
      </c>
      <c r="J19" s="27" t="s">
        <v>25</v>
      </c>
      <c r="K19" s="29"/>
      <c r="L19" s="31"/>
    </row>
    <row r="20" spans="1:12" ht="17.100000000000001" customHeight="1">
      <c r="A20" s="27" t="s">
        <v>26</v>
      </c>
      <c r="B20" s="28">
        <v>622</v>
      </c>
      <c r="C20" s="29">
        <f>SUMIF('62 -Autres services extérieurs'!G2:G36,B20,'62 -Autres services extérieurs'!E2:E36)</f>
        <v>0</v>
      </c>
      <c r="D20" s="30" t="e">
        <f>SUM(#REF!)</f>
        <v>#REF!</v>
      </c>
      <c r="E20" s="30" t="e">
        <f>SUM(#REF!)</f>
        <v>#REF!</v>
      </c>
      <c r="F20" s="31">
        <f>C20/$C$51</f>
        <v>0</v>
      </c>
      <c r="G20" s="32">
        <f>C20/3</f>
        <v>0</v>
      </c>
      <c r="H20" s="32">
        <f t="shared" si="3"/>
        <v>0</v>
      </c>
      <c r="I20" s="32">
        <f t="shared" si="3"/>
        <v>0</v>
      </c>
      <c r="J20" s="39"/>
      <c r="K20" s="29">
        <f t="shared" si="1"/>
        <v>0</v>
      </c>
      <c r="L20" s="31">
        <f>K20/K$51</f>
        <v>0</v>
      </c>
    </row>
    <row r="21" spans="1:12" ht="17.100000000000001" customHeight="1">
      <c r="A21" s="27" t="s">
        <v>27</v>
      </c>
      <c r="B21" s="41">
        <v>623</v>
      </c>
      <c r="C21" s="29">
        <f>SUMIF('62 -Autres services extérieurs'!G2:G36,B21,'62 -Autres services extérieurs'!E2:E36)</f>
        <v>0</v>
      </c>
      <c r="D21" s="30" t="e">
        <f>SUM(#REF!)</f>
        <v>#REF!</v>
      </c>
      <c r="E21" s="30" t="e">
        <f>SUM(#REF!)</f>
        <v>#REF!</v>
      </c>
      <c r="F21" s="31">
        <f>C21/$C$51</f>
        <v>0</v>
      </c>
      <c r="G21" s="32">
        <f>C21/3</f>
        <v>0</v>
      </c>
      <c r="H21" s="32">
        <f t="shared" si="3"/>
        <v>0</v>
      </c>
      <c r="I21" s="32">
        <f t="shared" si="3"/>
        <v>0</v>
      </c>
      <c r="J21" s="39"/>
      <c r="K21" s="29">
        <f t="shared" si="1"/>
        <v>0</v>
      </c>
      <c r="L21" s="31">
        <f>K21/K$51</f>
        <v>0</v>
      </c>
    </row>
    <row r="22" spans="1:12" ht="17.100000000000001" customHeight="1">
      <c r="A22" s="27" t="s">
        <v>28</v>
      </c>
      <c r="B22" s="28">
        <v>624</v>
      </c>
      <c r="C22" s="29">
        <f>SUMIF('62 -Autres services extérieurs'!G2:G36,B22,'62 -Autres services extérieurs'!E2:E36)</f>
        <v>0</v>
      </c>
      <c r="D22" s="30" t="e">
        <f>SUM(#REF!)</f>
        <v>#REF!</v>
      </c>
      <c r="E22" s="30" t="e">
        <f>SUM(#REF!)</f>
        <v>#REF!</v>
      </c>
      <c r="F22" s="31">
        <f>C22/$C$51</f>
        <v>0</v>
      </c>
      <c r="G22" s="32">
        <f>C22/3</f>
        <v>0</v>
      </c>
      <c r="H22" s="32">
        <f t="shared" si="3"/>
        <v>0</v>
      </c>
      <c r="I22" s="32">
        <f t="shared" si="3"/>
        <v>0</v>
      </c>
      <c r="J22" s="27" t="s">
        <v>29</v>
      </c>
      <c r="K22" s="29"/>
      <c r="L22" s="31"/>
    </row>
    <row r="23" spans="1:12" ht="17.100000000000001" customHeight="1">
      <c r="A23" s="39"/>
      <c r="B23" s="37"/>
      <c r="C23" s="29"/>
      <c r="D23" s="42"/>
      <c r="E23" s="42"/>
      <c r="F23" s="22"/>
      <c r="G23" s="32"/>
      <c r="H23" s="32"/>
      <c r="I23" s="32"/>
      <c r="J23" s="27" t="s">
        <v>30</v>
      </c>
      <c r="K23" s="29">
        <v>0</v>
      </c>
      <c r="L23" s="31">
        <f>K23/K$51</f>
        <v>0</v>
      </c>
    </row>
    <row r="24" spans="1:12" ht="17.100000000000001" customHeight="1">
      <c r="A24" s="39"/>
      <c r="B24" s="37"/>
      <c r="C24" s="29"/>
      <c r="D24" s="42"/>
      <c r="E24" s="42"/>
      <c r="F24" s="22"/>
      <c r="G24" s="32"/>
      <c r="H24" s="32"/>
      <c r="I24" s="32"/>
      <c r="J24" s="36"/>
      <c r="K24" s="29">
        <v>0</v>
      </c>
      <c r="L24" s="31">
        <f>K24/K$51</f>
        <v>0</v>
      </c>
    </row>
    <row r="25" spans="1:12" ht="30.95" customHeight="1">
      <c r="A25" s="18" t="s">
        <v>31</v>
      </c>
      <c r="B25" s="19"/>
      <c r="C25" s="20">
        <f>SUM(C26:C27)</f>
        <v>0</v>
      </c>
      <c r="D25" s="42"/>
      <c r="E25" s="42"/>
      <c r="F25" s="22">
        <f>C25/$C$51</f>
        <v>0</v>
      </c>
      <c r="G25" s="23"/>
      <c r="H25" s="23"/>
      <c r="I25" s="23"/>
      <c r="J25" s="27" t="s">
        <v>32</v>
      </c>
      <c r="K25" s="29"/>
      <c r="L25" s="31"/>
    </row>
    <row r="26" spans="1:12" ht="17.100000000000001" customHeight="1">
      <c r="A26" s="27" t="s">
        <v>33</v>
      </c>
      <c r="B26" s="28">
        <v>631</v>
      </c>
      <c r="C26" s="30">
        <f>SUMIF('63 - Impôts et taxes'!G2:G14,B26,'63 - Impôts et taxes'!E2:E14)</f>
        <v>0</v>
      </c>
      <c r="D26" s="43"/>
      <c r="E26" s="43"/>
      <c r="F26" s="31">
        <f>C26/$C$51</f>
        <v>0</v>
      </c>
      <c r="G26" s="44"/>
      <c r="H26" s="44"/>
      <c r="I26" s="44"/>
      <c r="J26" s="39"/>
      <c r="K26" s="29">
        <f t="shared" si="1"/>
        <v>0</v>
      </c>
      <c r="L26" s="31">
        <f>K26/K$51</f>
        <v>0</v>
      </c>
    </row>
    <row r="27" spans="1:12" ht="17.100000000000001" customHeight="1">
      <c r="A27" s="27" t="s">
        <v>34</v>
      </c>
      <c r="B27" s="28">
        <v>632</v>
      </c>
      <c r="C27" s="30">
        <f>SUMIF('63 - Impôts et taxes'!G2:G14,B27,'63 - Impôts et taxes'!E2:E14)</f>
        <v>0</v>
      </c>
      <c r="D27" s="43"/>
      <c r="E27" s="43"/>
      <c r="F27" s="31">
        <f>C27/$C$51</f>
        <v>0</v>
      </c>
      <c r="G27" s="44"/>
      <c r="H27" s="44"/>
      <c r="I27" s="44"/>
      <c r="J27" s="39"/>
      <c r="K27" s="29">
        <f t="shared" si="1"/>
        <v>0</v>
      </c>
      <c r="L27" s="31">
        <f>K27/K$51</f>
        <v>0</v>
      </c>
    </row>
    <row r="28" spans="1:12" ht="17.100000000000001" customHeight="1">
      <c r="A28" s="36"/>
      <c r="B28" s="37"/>
      <c r="C28" s="29"/>
      <c r="D28" s="42"/>
      <c r="E28" s="42"/>
      <c r="F28" s="22"/>
      <c r="G28" s="32"/>
      <c r="H28" s="32"/>
      <c r="I28" s="32"/>
      <c r="J28" s="27" t="s">
        <v>35</v>
      </c>
      <c r="K28" s="29"/>
      <c r="L28" s="31"/>
    </row>
    <row r="29" spans="1:12" ht="17.100000000000001" customHeight="1">
      <c r="A29" s="45"/>
      <c r="B29" s="46"/>
      <c r="C29" s="47"/>
      <c r="D29" s="42"/>
      <c r="E29" s="42"/>
      <c r="F29" s="22"/>
      <c r="G29" s="48"/>
      <c r="H29" s="48"/>
      <c r="I29" s="48"/>
      <c r="J29" s="36"/>
      <c r="K29" s="29">
        <f t="shared" si="1"/>
        <v>0</v>
      </c>
      <c r="L29" s="31">
        <f>K29/K$51</f>
        <v>0</v>
      </c>
    </row>
    <row r="30" spans="1:12" ht="17.100000000000001" customHeight="1">
      <c r="A30" s="18" t="s">
        <v>36</v>
      </c>
      <c r="B30" s="19"/>
      <c r="C30" s="20">
        <f>SUM(C31:C33)</f>
        <v>0</v>
      </c>
      <c r="D30" s="21" t="e">
        <f>SUM(D31:D32)</f>
        <v>#REF!</v>
      </c>
      <c r="E30" s="21" t="e">
        <f>SUM(E31:E32)</f>
        <v>#REF!</v>
      </c>
      <c r="F30" s="22">
        <f>C30/$C$51</f>
        <v>0</v>
      </c>
      <c r="G30" s="23" t="e">
        <f>SUM(G31:G32)</f>
        <v>#REF!</v>
      </c>
      <c r="H30" s="23" t="e">
        <f>SUM(H31:H32)</f>
        <v>#REF!</v>
      </c>
      <c r="I30" s="23" t="e">
        <f>SUM(I31:I32)</f>
        <v>#REF!</v>
      </c>
      <c r="J30" s="36"/>
      <c r="K30" s="29">
        <f t="shared" si="1"/>
        <v>0</v>
      </c>
      <c r="L30" s="31">
        <f>K30/K$51</f>
        <v>0</v>
      </c>
    </row>
    <row r="31" spans="1:12" ht="17.100000000000001" customHeight="1">
      <c r="A31" s="27" t="s">
        <v>37</v>
      </c>
      <c r="B31" s="28">
        <v>641</v>
      </c>
      <c r="C31" s="29">
        <f>SUM('64 - Frais de personnel'!G5:G21)</f>
        <v>0</v>
      </c>
      <c r="D31" s="30" t="e">
        <f>SUM(#REF!)</f>
        <v>#REF!</v>
      </c>
      <c r="E31" s="30" t="e">
        <f>SUM(#REF!)</f>
        <v>#REF!</v>
      </c>
      <c r="F31" s="31">
        <f>C31/$C$51</f>
        <v>0</v>
      </c>
      <c r="G31" s="32" t="e">
        <f>SUM(#REF!)</f>
        <v>#REF!</v>
      </c>
      <c r="H31" s="32" t="e">
        <f>SUM(#REF!)</f>
        <v>#REF!</v>
      </c>
      <c r="I31" s="32" t="e">
        <f>SUM(#REF!)</f>
        <v>#REF!</v>
      </c>
      <c r="J31" s="27" t="s">
        <v>38</v>
      </c>
      <c r="K31" s="29"/>
      <c r="L31" s="31"/>
    </row>
    <row r="32" spans="1:12" ht="17.100000000000001" customHeight="1">
      <c r="A32" s="27" t="s">
        <v>39</v>
      </c>
      <c r="B32" s="28">
        <v>643</v>
      </c>
      <c r="C32" s="29">
        <f>SUM('64 - Frais de personnel'!H5:H21)</f>
        <v>0</v>
      </c>
      <c r="D32" s="30" t="e">
        <f>SUM(#REF!)</f>
        <v>#REF!</v>
      </c>
      <c r="E32" s="30" t="e">
        <f>SUM(#REF!)</f>
        <v>#REF!</v>
      </c>
      <c r="F32" s="31">
        <f>C32/$C$51</f>
        <v>0</v>
      </c>
      <c r="G32" s="32"/>
      <c r="H32" s="32">
        <f>(C32-G32)/2</f>
        <v>0</v>
      </c>
      <c r="I32" s="32">
        <f>H32</f>
        <v>0</v>
      </c>
      <c r="J32" s="39"/>
      <c r="K32" s="29">
        <f t="shared" si="1"/>
        <v>0</v>
      </c>
      <c r="L32" s="31">
        <f t="shared" ref="L32:L39" si="4">K32/K$51</f>
        <v>0</v>
      </c>
    </row>
    <row r="33" spans="1:12" ht="30.95" customHeight="1">
      <c r="A33" s="27" t="s">
        <v>40</v>
      </c>
      <c r="B33" s="37"/>
      <c r="C33" s="29">
        <f>SUM('64 - Frais de personnel'!E26:E32)</f>
        <v>0</v>
      </c>
      <c r="D33" s="42"/>
      <c r="E33" s="42"/>
      <c r="F33" s="31">
        <f>C33/$C$51</f>
        <v>0</v>
      </c>
      <c r="G33" s="32"/>
      <c r="H33" s="32"/>
      <c r="I33" s="32"/>
      <c r="J33" s="18" t="s">
        <v>41</v>
      </c>
      <c r="K33" s="20">
        <f>K34+K35</f>
        <v>0</v>
      </c>
      <c r="L33" s="22">
        <f t="shared" si="4"/>
        <v>0</v>
      </c>
    </row>
    <row r="34" spans="1:12" ht="17.100000000000001" customHeight="1">
      <c r="A34" s="36"/>
      <c r="B34" s="37"/>
      <c r="C34" s="29"/>
      <c r="D34" s="42"/>
      <c r="E34" s="42"/>
      <c r="F34" s="22"/>
      <c r="G34" s="32"/>
      <c r="H34" s="32"/>
      <c r="I34" s="32"/>
      <c r="J34" s="27" t="s">
        <v>42</v>
      </c>
      <c r="K34" s="29">
        <f t="shared" si="1"/>
        <v>0</v>
      </c>
      <c r="L34" s="31">
        <f t="shared" si="4"/>
        <v>0</v>
      </c>
    </row>
    <row r="35" spans="1:12" ht="30.95" customHeight="1">
      <c r="A35" s="36"/>
      <c r="B35" s="37"/>
      <c r="C35" s="47"/>
      <c r="D35" s="42"/>
      <c r="E35" s="42"/>
      <c r="F35" s="22"/>
      <c r="G35" s="48"/>
      <c r="H35" s="48"/>
      <c r="I35" s="48"/>
      <c r="J35" s="27" t="s">
        <v>43</v>
      </c>
      <c r="K35" s="29">
        <f t="shared" si="1"/>
        <v>0</v>
      </c>
      <c r="L35" s="31">
        <f t="shared" si="4"/>
        <v>0</v>
      </c>
    </row>
    <row r="36" spans="1:12" ht="30.95" customHeight="1">
      <c r="A36" s="18" t="s">
        <v>44</v>
      </c>
      <c r="B36" s="49">
        <v>65</v>
      </c>
      <c r="C36" s="20">
        <f>SUMIF('65-66-67 Autres - charges finan'!G2:G19,B36,'65-66-67 Autres - charges finan'!E2:E19)</f>
        <v>0</v>
      </c>
      <c r="D36" s="42"/>
      <c r="E36" s="42"/>
      <c r="F36" s="22">
        <f>C36/$C$51</f>
        <v>0</v>
      </c>
      <c r="G36" s="23"/>
      <c r="H36" s="23"/>
      <c r="I36" s="23"/>
      <c r="J36" s="35" t="s">
        <v>45</v>
      </c>
      <c r="K36" s="20">
        <v>0</v>
      </c>
      <c r="L36" s="22">
        <f t="shared" si="4"/>
        <v>0</v>
      </c>
    </row>
    <row r="37" spans="1:12" ht="17.100000000000001" customHeight="1">
      <c r="A37" s="18" t="s">
        <v>46</v>
      </c>
      <c r="B37" s="49">
        <v>66</v>
      </c>
      <c r="C37" s="20">
        <f>SUMIF('65-66-67 Autres - charges finan'!G2:G19,B37,'65-66-67 Autres - charges finan'!E2:E19)</f>
        <v>0</v>
      </c>
      <c r="D37" s="21">
        <f>C37/2</f>
        <v>0</v>
      </c>
      <c r="E37" s="21">
        <f>D37</f>
        <v>0</v>
      </c>
      <c r="F37" s="22">
        <f>C37/$C$51</f>
        <v>0</v>
      </c>
      <c r="G37" s="23">
        <f>C37/3</f>
        <v>0</v>
      </c>
      <c r="H37" s="23">
        <f>G37</f>
        <v>0</v>
      </c>
      <c r="I37" s="23">
        <f>H37</f>
        <v>0</v>
      </c>
      <c r="J37" s="35" t="s">
        <v>47</v>
      </c>
      <c r="K37" s="20">
        <v>0</v>
      </c>
      <c r="L37" s="22">
        <f t="shared" si="4"/>
        <v>0</v>
      </c>
    </row>
    <row r="38" spans="1:12" ht="17.100000000000001" customHeight="1">
      <c r="A38" s="18" t="s">
        <v>48</v>
      </c>
      <c r="B38" s="49">
        <v>67</v>
      </c>
      <c r="C38" s="20">
        <f>SUMIF('65-66-67 Autres - charges finan'!G2:G19,B38,'65-66-67 Autres - charges finan'!E2:E19)</f>
        <v>0</v>
      </c>
      <c r="D38" s="21"/>
      <c r="E38" s="21"/>
      <c r="F38" s="22">
        <f>C38/$C$51</f>
        <v>0</v>
      </c>
      <c r="G38" s="23"/>
      <c r="H38" s="23"/>
      <c r="I38" s="23"/>
      <c r="J38" s="35" t="s">
        <v>49</v>
      </c>
      <c r="K38" s="20">
        <f>K39</f>
        <v>0</v>
      </c>
      <c r="L38" s="22">
        <f t="shared" si="4"/>
        <v>0</v>
      </c>
    </row>
    <row r="39" spans="1:12" ht="30" customHeight="1">
      <c r="A39" s="18" t="s">
        <v>50</v>
      </c>
      <c r="B39" s="50">
        <v>68</v>
      </c>
      <c r="C39" s="20">
        <f>SUM('68 - Amortissements'!E7:E36)</f>
        <v>0</v>
      </c>
      <c r="D39" s="21">
        <f>C39/2</f>
        <v>0</v>
      </c>
      <c r="E39" s="21">
        <f>D39</f>
        <v>0</v>
      </c>
      <c r="F39" s="22">
        <f>C39/$C$51</f>
        <v>0</v>
      </c>
      <c r="G39" s="23">
        <f>C39/3</f>
        <v>0</v>
      </c>
      <c r="H39" s="23">
        <f>G39</f>
        <v>0</v>
      </c>
      <c r="I39" s="23">
        <f>H39</f>
        <v>0</v>
      </c>
      <c r="J39" s="27" t="s">
        <v>51</v>
      </c>
      <c r="K39" s="29">
        <f t="shared" si="1"/>
        <v>0</v>
      </c>
      <c r="L39" s="31">
        <f t="shared" si="4"/>
        <v>0</v>
      </c>
    </row>
    <row r="40" spans="1:12" ht="15.95" customHeight="1">
      <c r="A40" s="51"/>
      <c r="B40" s="52"/>
      <c r="C40" s="53"/>
      <c r="D40" s="54"/>
      <c r="E40" s="54"/>
      <c r="F40" s="55"/>
      <c r="G40" s="56"/>
      <c r="H40" s="56"/>
      <c r="I40" s="56"/>
      <c r="J40" s="57"/>
      <c r="K40" s="58"/>
      <c r="L40" s="59"/>
    </row>
    <row r="41" spans="1:12" ht="27" customHeight="1">
      <c r="A41" s="60" t="s">
        <v>52</v>
      </c>
      <c r="B41" s="61"/>
      <c r="C41" s="62">
        <f t="shared" ref="C41:I41" si="5">C39+C38+C37+C36+C30+C25+C18+C11+C5</f>
        <v>0</v>
      </c>
      <c r="D41" s="63" t="e">
        <f t="shared" si="5"/>
        <v>#REF!</v>
      </c>
      <c r="E41" s="63" t="e">
        <f t="shared" si="5"/>
        <v>#REF!</v>
      </c>
      <c r="F41" s="64">
        <f t="shared" si="5"/>
        <v>0</v>
      </c>
      <c r="G41" s="65" t="e">
        <f t="shared" si="5"/>
        <v>#REF!</v>
      </c>
      <c r="H41" s="65" t="e">
        <f t="shared" si="5"/>
        <v>#REF!</v>
      </c>
      <c r="I41" s="65" t="e">
        <f t="shared" si="5"/>
        <v>#REF!</v>
      </c>
      <c r="J41" s="60" t="s">
        <v>52</v>
      </c>
      <c r="K41" s="66">
        <f>SUM(K5+K7+K33+K36+K37+K38)</f>
        <v>0</v>
      </c>
      <c r="L41" s="67">
        <f>K41/K$51</f>
        <v>0</v>
      </c>
    </row>
    <row r="42" spans="1:12" ht="29.25" customHeight="1">
      <c r="A42" s="68" t="s">
        <v>53</v>
      </c>
      <c r="B42" s="69"/>
      <c r="C42" s="69"/>
      <c r="D42" s="6"/>
      <c r="E42" s="6"/>
      <c r="F42" s="6"/>
      <c r="G42" s="6"/>
      <c r="H42" s="6"/>
      <c r="I42" s="6"/>
      <c r="J42" s="69"/>
      <c r="K42" s="69"/>
      <c r="L42" s="70"/>
    </row>
    <row r="43" spans="1:12" ht="30" customHeight="1">
      <c r="A43" s="24" t="s">
        <v>54</v>
      </c>
      <c r="B43" s="71"/>
      <c r="C43" s="25">
        <f>SUM(C44:C47)</f>
        <v>600</v>
      </c>
      <c r="D43" s="72"/>
      <c r="E43" s="72"/>
      <c r="F43" s="73">
        <f>C43/$C$51</f>
        <v>1</v>
      </c>
      <c r="G43" s="74">
        <f>SUM(G44:G47)</f>
        <v>0</v>
      </c>
      <c r="H43" s="74">
        <f>SUM(H44:H47)</f>
        <v>0</v>
      </c>
      <c r="I43" s="74">
        <f>SUM(I44:I47)</f>
        <v>0</v>
      </c>
      <c r="J43" s="24" t="s">
        <v>55</v>
      </c>
      <c r="K43" s="25">
        <f>SUM(K44:K47)</f>
        <v>600</v>
      </c>
      <c r="L43" s="26">
        <f>K43/K$51</f>
        <v>1</v>
      </c>
    </row>
    <row r="44" spans="1:12" ht="17.100000000000001" customHeight="1">
      <c r="A44" s="27" t="s">
        <v>56</v>
      </c>
      <c r="B44" s="37"/>
      <c r="C44" s="29">
        <f>SUMIF('86 Contributions volontaires'!G2:G27,B44,'86 Contributions volontaires'!E2:E27)</f>
        <v>0</v>
      </c>
      <c r="D44" s="75"/>
      <c r="E44" s="75"/>
      <c r="F44" s="76">
        <f>C44/$C$51</f>
        <v>0</v>
      </c>
      <c r="G44" s="32">
        <v>0</v>
      </c>
      <c r="H44" s="32">
        <v>0</v>
      </c>
      <c r="I44" s="32">
        <v>0</v>
      </c>
      <c r="J44" s="77" t="s">
        <v>57</v>
      </c>
      <c r="K44" s="29">
        <f>C47</f>
        <v>600</v>
      </c>
      <c r="L44" s="34"/>
    </row>
    <row r="45" spans="1:12" ht="15" customHeight="1">
      <c r="A45" s="27" t="s">
        <v>58</v>
      </c>
      <c r="B45" s="28">
        <v>861</v>
      </c>
      <c r="C45" s="29">
        <f>SUMIF('86 Contributions volontaires'!G2:G27,B45,'86 Contributions volontaires'!E2:E27)</f>
        <v>0</v>
      </c>
      <c r="D45" s="75"/>
      <c r="E45" s="75"/>
      <c r="F45" s="76">
        <f>C45/$C$51</f>
        <v>0</v>
      </c>
      <c r="G45" s="32">
        <v>0</v>
      </c>
      <c r="H45" s="32">
        <v>0</v>
      </c>
      <c r="I45" s="32">
        <v>0</v>
      </c>
      <c r="J45" s="77" t="s">
        <v>59</v>
      </c>
      <c r="K45" s="29">
        <f>C46</f>
        <v>0</v>
      </c>
      <c r="L45" s="34"/>
    </row>
    <row r="46" spans="1:12" ht="17.100000000000001" customHeight="1">
      <c r="A46" s="27" t="s">
        <v>60</v>
      </c>
      <c r="B46" s="28">
        <v>862</v>
      </c>
      <c r="C46" s="29">
        <f>SUMIF('86 Contributions volontaires'!G2:G27,B46,'86 Contributions volontaires'!E2:E27)</f>
        <v>0</v>
      </c>
      <c r="D46" s="75"/>
      <c r="E46" s="75"/>
      <c r="F46" s="76">
        <f>C46/$C$51</f>
        <v>0</v>
      </c>
      <c r="G46" s="32">
        <v>0</v>
      </c>
      <c r="H46" s="32">
        <v>0</v>
      </c>
      <c r="I46" s="32">
        <v>0</v>
      </c>
      <c r="J46" s="77" t="s">
        <v>61</v>
      </c>
      <c r="K46" s="29">
        <f>C44</f>
        <v>0</v>
      </c>
      <c r="L46" s="34"/>
    </row>
    <row r="47" spans="1:12" ht="17.100000000000001" customHeight="1">
      <c r="A47" s="27" t="s">
        <v>62</v>
      </c>
      <c r="B47" s="28">
        <v>864</v>
      </c>
      <c r="C47" s="29">
        <f>SUMIF('86 Contributions volontaires'!G2:G27,B47,'86 Contributions volontaires'!E2:E27)</f>
        <v>600</v>
      </c>
      <c r="D47" s="75"/>
      <c r="E47" s="75"/>
      <c r="F47" s="31">
        <f>C47/$C$51</f>
        <v>1</v>
      </c>
      <c r="G47" s="32">
        <v>0</v>
      </c>
      <c r="H47" s="32">
        <v>0</v>
      </c>
      <c r="I47" s="32">
        <v>0</v>
      </c>
      <c r="J47" s="40"/>
      <c r="K47" s="29"/>
      <c r="L47" s="34"/>
    </row>
    <row r="48" spans="1:12" ht="15.95" customHeight="1">
      <c r="A48" s="78"/>
      <c r="B48" s="79"/>
      <c r="C48" s="58"/>
      <c r="D48" s="58"/>
      <c r="E48" s="58"/>
      <c r="F48" s="80"/>
      <c r="G48" s="81"/>
      <c r="H48" s="81"/>
      <c r="I48" s="81"/>
      <c r="J48" s="57"/>
      <c r="K48" s="58"/>
      <c r="L48" s="82"/>
    </row>
    <row r="49" spans="1:12" ht="30.6" customHeight="1">
      <c r="A49" s="60" t="s">
        <v>52</v>
      </c>
      <c r="B49" s="61"/>
      <c r="C49" s="66">
        <f>C43</f>
        <v>600</v>
      </c>
      <c r="D49" s="83"/>
      <c r="E49" s="83"/>
      <c r="F49" s="84">
        <f>F43</f>
        <v>1</v>
      </c>
      <c r="G49" s="65">
        <f>G43</f>
        <v>0</v>
      </c>
      <c r="H49" s="65">
        <f>H43</f>
        <v>0</v>
      </c>
      <c r="I49" s="65">
        <f>I43</f>
        <v>0</v>
      </c>
      <c r="J49" s="60" t="s">
        <v>52</v>
      </c>
      <c r="K49" s="66">
        <f>K43</f>
        <v>600</v>
      </c>
      <c r="L49" s="85">
        <f>K49/K$51</f>
        <v>1</v>
      </c>
    </row>
    <row r="50" spans="1:12" ht="18" customHeight="1">
      <c r="A50" s="86"/>
      <c r="B50" s="87"/>
      <c r="C50" s="88"/>
      <c r="D50" s="88"/>
      <c r="E50" s="88"/>
      <c r="F50" s="88"/>
      <c r="G50" s="88"/>
      <c r="H50" s="88"/>
      <c r="I50" s="88"/>
      <c r="J50" s="89"/>
      <c r="K50" s="88"/>
      <c r="L50" s="90"/>
    </row>
    <row r="51" spans="1:12" ht="40.35" customHeight="1">
      <c r="A51" s="91" t="s">
        <v>63</v>
      </c>
      <c r="B51" s="92"/>
      <c r="C51" s="93">
        <f t="shared" ref="C51:I51" si="6">SUM(C5,C11,C18,C30,C36,C38,C37,C39,C25,C43)</f>
        <v>600</v>
      </c>
      <c r="D51" s="94" t="e">
        <f t="shared" si="6"/>
        <v>#REF!</v>
      </c>
      <c r="E51" s="94" t="e">
        <f t="shared" si="6"/>
        <v>#REF!</v>
      </c>
      <c r="F51" s="95">
        <f t="shared" si="6"/>
        <v>1</v>
      </c>
      <c r="G51" s="96" t="e">
        <f t="shared" si="6"/>
        <v>#REF!</v>
      </c>
      <c r="H51" s="96" t="e">
        <f t="shared" si="6"/>
        <v>#REF!</v>
      </c>
      <c r="I51" s="96" t="e">
        <f t="shared" si="6"/>
        <v>#REF!</v>
      </c>
      <c r="J51" s="97" t="s">
        <v>63</v>
      </c>
      <c r="K51" s="93">
        <f>SUM(K41+K43)</f>
        <v>600</v>
      </c>
      <c r="L51" s="95">
        <f>SUM(K41+K49)/K51</f>
        <v>1</v>
      </c>
    </row>
    <row r="52" spans="1:12" ht="17.45" customHeight="1">
      <c r="A52" s="98"/>
      <c r="B52" s="99"/>
      <c r="C52" s="100"/>
      <c r="D52" s="100"/>
      <c r="E52" s="100"/>
      <c r="F52" s="100"/>
      <c r="G52" s="100"/>
      <c r="H52" s="100"/>
      <c r="I52" s="100"/>
      <c r="J52" s="101"/>
      <c r="K52" s="102"/>
      <c r="L52" s="103"/>
    </row>
    <row r="53" spans="1:12" ht="17.100000000000001" customHeight="1">
      <c r="A53" s="104"/>
      <c r="B53" s="105"/>
      <c r="C53" s="106"/>
      <c r="D53" s="106"/>
      <c r="E53" s="106"/>
      <c r="F53" s="106"/>
      <c r="G53" s="106"/>
      <c r="H53" s="106"/>
      <c r="I53" s="106"/>
      <c r="J53" s="107" t="s">
        <v>64</v>
      </c>
      <c r="K53" s="108">
        <f>K51-C51</f>
        <v>0</v>
      </c>
      <c r="L53" s="109"/>
    </row>
  </sheetData>
  <mergeCells count="1">
    <mergeCell ref="J3:L3"/>
  </mergeCells>
  <conditionalFormatting sqref="K53">
    <cfRule type="cellIs" dxfId="0" priority="1" stopIfTrue="1" operator="lessThan">
      <formula>0</formula>
    </cfRule>
  </conditionalFormatting>
  <pageMargins left="0.30629899999999999" right="0.30629899999999999" top="0.15944900000000001" bottom="0.15944900000000001" header="0" footer="0"/>
  <pageSetup scale="62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3"/>
  <sheetViews>
    <sheetView showGridLines="0" workbookViewId="0"/>
  </sheetViews>
  <sheetFormatPr baseColWidth="10" defaultColWidth="10.875" defaultRowHeight="15" customHeight="1"/>
  <cols>
    <col min="1" max="1" width="47.375" style="110" customWidth="1"/>
    <col min="2" max="3" width="11.5" style="110" customWidth="1"/>
    <col min="4" max="4" width="15.125" style="110" customWidth="1"/>
    <col min="5" max="5" width="26.875" style="110" customWidth="1"/>
    <col min="6" max="6" width="54.375" style="110" customWidth="1"/>
    <col min="7" max="7" width="10.875" style="110" hidden="1" customWidth="1"/>
    <col min="8" max="9" width="10.875" style="110" customWidth="1"/>
    <col min="10" max="16384" width="10.875" style="110"/>
  </cols>
  <sheetData>
    <row r="1" spans="1:8" ht="73.900000000000006" customHeight="1"/>
    <row r="2" spans="1:8" ht="23.1" customHeight="1">
      <c r="A2" s="111" t="s">
        <v>65</v>
      </c>
      <c r="B2" s="112"/>
      <c r="C2" s="112"/>
      <c r="D2" s="112"/>
      <c r="E2" s="112"/>
      <c r="F2" s="112"/>
      <c r="G2" s="113"/>
      <c r="H2" s="112"/>
    </row>
    <row r="3" spans="1:8" ht="41.1" customHeight="1">
      <c r="A3" s="114"/>
      <c r="B3" s="114"/>
      <c r="C3" s="114"/>
      <c r="D3" s="114"/>
      <c r="E3" s="114"/>
      <c r="F3" s="114"/>
      <c r="G3" s="115"/>
      <c r="H3" s="112"/>
    </row>
    <row r="4" spans="1:8" ht="51" customHeight="1">
      <c r="A4" s="116" t="s">
        <v>66</v>
      </c>
      <c r="B4" s="117" t="s">
        <v>67</v>
      </c>
      <c r="C4" s="117" t="s">
        <v>68</v>
      </c>
      <c r="D4" s="117" t="s">
        <v>69</v>
      </c>
      <c r="E4" s="117" t="s">
        <v>5</v>
      </c>
      <c r="F4" s="117" t="s">
        <v>70</v>
      </c>
      <c r="G4" s="118" t="s">
        <v>71</v>
      </c>
      <c r="H4" s="119"/>
    </row>
    <row r="5" spans="1:8" ht="36.950000000000003" customHeight="1">
      <c r="A5" s="120"/>
      <c r="B5" s="121"/>
      <c r="C5" s="121"/>
      <c r="D5" s="122"/>
      <c r="E5" s="123"/>
      <c r="F5" s="120"/>
      <c r="G5" s="124"/>
      <c r="H5" s="112"/>
    </row>
    <row r="6" spans="1:8" ht="23.1" customHeight="1">
      <c r="A6" s="223" t="s">
        <v>72</v>
      </c>
      <c r="B6" s="224"/>
      <c r="C6" s="224"/>
      <c r="D6" s="224"/>
      <c r="E6" s="224"/>
      <c r="F6" s="224"/>
      <c r="G6" s="126"/>
      <c r="H6" s="127"/>
    </row>
    <row r="7" spans="1:8" ht="17.100000000000001" customHeight="1">
      <c r="A7" s="128" t="s">
        <v>73</v>
      </c>
      <c r="B7" s="129"/>
      <c r="C7" s="129"/>
      <c r="D7" s="130"/>
      <c r="E7" s="131">
        <f>B7*C7*D7</f>
        <v>0</v>
      </c>
      <c r="F7" s="132"/>
      <c r="G7" s="133">
        <v>601</v>
      </c>
      <c r="H7" s="127"/>
    </row>
    <row r="8" spans="1:8" ht="17.100000000000001" customHeight="1">
      <c r="A8" s="128" t="s">
        <v>74</v>
      </c>
      <c r="B8" s="129"/>
      <c r="C8" s="129"/>
      <c r="D8" s="130"/>
      <c r="E8" s="131">
        <f>B8*C8*D8</f>
        <v>0</v>
      </c>
      <c r="F8" s="132"/>
      <c r="G8" s="133">
        <v>601</v>
      </c>
      <c r="H8" s="127"/>
    </row>
    <row r="9" spans="1:8" ht="17.100000000000001" customHeight="1">
      <c r="A9" s="128" t="s">
        <v>75</v>
      </c>
      <c r="B9" s="129"/>
      <c r="C9" s="129"/>
      <c r="D9" s="130"/>
      <c r="E9" s="131">
        <f>B9*C9*D9</f>
        <v>0</v>
      </c>
      <c r="F9" s="132"/>
      <c r="G9" s="133">
        <v>601</v>
      </c>
      <c r="H9" s="127"/>
    </row>
    <row r="10" spans="1:8" ht="17.100000000000001" customHeight="1">
      <c r="A10" s="128" t="s">
        <v>75</v>
      </c>
      <c r="B10" s="129"/>
      <c r="C10" s="129"/>
      <c r="D10" s="130"/>
      <c r="E10" s="131">
        <f>B10*C10*D10</f>
        <v>0</v>
      </c>
      <c r="F10" s="132"/>
      <c r="G10" s="133">
        <v>601</v>
      </c>
      <c r="H10" s="127"/>
    </row>
    <row r="11" spans="1:8" ht="17.100000000000001" customHeight="1">
      <c r="A11" s="128" t="s">
        <v>75</v>
      </c>
      <c r="B11" s="129"/>
      <c r="C11" s="129"/>
      <c r="D11" s="130"/>
      <c r="E11" s="131">
        <f>B11*C11*D11</f>
        <v>0</v>
      </c>
      <c r="F11" s="132"/>
      <c r="G11" s="133">
        <v>601</v>
      </c>
      <c r="H11" s="127"/>
    </row>
    <row r="12" spans="1:8" ht="43.35" customHeight="1">
      <c r="A12" s="120"/>
      <c r="B12" s="121"/>
      <c r="C12" s="121"/>
      <c r="D12" s="122"/>
      <c r="E12" s="123"/>
      <c r="F12" s="120"/>
      <c r="G12" s="134"/>
      <c r="H12" s="112"/>
    </row>
    <row r="13" spans="1:8" ht="23.1" customHeight="1">
      <c r="A13" s="223" t="s">
        <v>76</v>
      </c>
      <c r="B13" s="224"/>
      <c r="C13" s="224"/>
      <c r="D13" s="224"/>
      <c r="E13" s="224"/>
      <c r="F13" s="224"/>
      <c r="G13" s="126"/>
      <c r="H13" s="127"/>
    </row>
    <row r="14" spans="1:8" ht="17.100000000000001" customHeight="1">
      <c r="A14" s="128" t="s">
        <v>77</v>
      </c>
      <c r="B14" s="129"/>
      <c r="C14" s="129"/>
      <c r="D14" s="130"/>
      <c r="E14" s="131">
        <f t="shared" ref="E14:E23" si="0">B14*C14*D14</f>
        <v>0</v>
      </c>
      <c r="F14" s="132"/>
      <c r="G14" s="133">
        <v>602</v>
      </c>
      <c r="H14" s="127"/>
    </row>
    <row r="15" spans="1:8" ht="17.100000000000001" customHeight="1">
      <c r="A15" s="128" t="s">
        <v>78</v>
      </c>
      <c r="B15" s="129"/>
      <c r="C15" s="129"/>
      <c r="D15" s="130"/>
      <c r="E15" s="131">
        <f t="shared" si="0"/>
        <v>0</v>
      </c>
      <c r="F15" s="132"/>
      <c r="G15" s="133">
        <v>602</v>
      </c>
      <c r="H15" s="127"/>
    </row>
    <row r="16" spans="1:8" ht="17.100000000000001" customHeight="1">
      <c r="A16" s="128" t="s">
        <v>79</v>
      </c>
      <c r="B16" s="129"/>
      <c r="C16" s="129"/>
      <c r="D16" s="130"/>
      <c r="E16" s="131">
        <f t="shared" si="0"/>
        <v>0</v>
      </c>
      <c r="F16" s="132"/>
      <c r="G16" s="133">
        <v>602</v>
      </c>
      <c r="H16" s="127"/>
    </row>
    <row r="17" spans="1:8" ht="17.100000000000001" customHeight="1">
      <c r="A17" s="128" t="s">
        <v>80</v>
      </c>
      <c r="B17" s="129"/>
      <c r="C17" s="129"/>
      <c r="D17" s="130"/>
      <c r="E17" s="131">
        <f t="shared" si="0"/>
        <v>0</v>
      </c>
      <c r="F17" s="132"/>
      <c r="G17" s="133">
        <v>602</v>
      </c>
      <c r="H17" s="127"/>
    </row>
    <row r="18" spans="1:8" ht="17.100000000000001" customHeight="1">
      <c r="A18" s="128" t="s">
        <v>81</v>
      </c>
      <c r="B18" s="129"/>
      <c r="C18" s="129"/>
      <c r="D18" s="130"/>
      <c r="E18" s="131">
        <f t="shared" si="0"/>
        <v>0</v>
      </c>
      <c r="F18" s="132"/>
      <c r="G18" s="133">
        <v>602</v>
      </c>
      <c r="H18" s="127"/>
    </row>
    <row r="19" spans="1:8" ht="17.100000000000001" customHeight="1">
      <c r="A19" s="128" t="s">
        <v>82</v>
      </c>
      <c r="B19" s="129"/>
      <c r="C19" s="129"/>
      <c r="D19" s="130"/>
      <c r="E19" s="131">
        <f t="shared" si="0"/>
        <v>0</v>
      </c>
      <c r="F19" s="132"/>
      <c r="G19" s="133">
        <v>602</v>
      </c>
      <c r="H19" s="127"/>
    </row>
    <row r="20" spans="1:8" ht="35.1" customHeight="1">
      <c r="A20" s="135" t="s">
        <v>83</v>
      </c>
      <c r="B20" s="136"/>
      <c r="C20" s="136"/>
      <c r="D20" s="137"/>
      <c r="E20" s="138">
        <f t="shared" si="0"/>
        <v>0</v>
      </c>
      <c r="F20" s="139"/>
      <c r="G20" s="133">
        <v>602</v>
      </c>
      <c r="H20" s="140"/>
    </row>
    <row r="21" spans="1:8" ht="18.95" customHeight="1">
      <c r="A21" s="135" t="s">
        <v>75</v>
      </c>
      <c r="B21" s="136"/>
      <c r="C21" s="136"/>
      <c r="D21" s="137"/>
      <c r="E21" s="138">
        <f t="shared" si="0"/>
        <v>0</v>
      </c>
      <c r="F21" s="139"/>
      <c r="G21" s="133">
        <v>602</v>
      </c>
      <c r="H21" s="140"/>
    </row>
    <row r="22" spans="1:8" ht="18.95" customHeight="1">
      <c r="A22" s="135" t="s">
        <v>75</v>
      </c>
      <c r="B22" s="136"/>
      <c r="C22" s="136"/>
      <c r="D22" s="137"/>
      <c r="E22" s="138">
        <f t="shared" si="0"/>
        <v>0</v>
      </c>
      <c r="F22" s="139"/>
      <c r="G22" s="133">
        <v>602</v>
      </c>
      <c r="H22" s="140"/>
    </row>
    <row r="23" spans="1:8" ht="18.95" customHeight="1">
      <c r="A23" s="135" t="s">
        <v>75</v>
      </c>
      <c r="B23" s="136"/>
      <c r="C23" s="136"/>
      <c r="D23" s="137"/>
      <c r="E23" s="138">
        <f t="shared" si="0"/>
        <v>0</v>
      </c>
      <c r="F23" s="139"/>
      <c r="G23" s="133">
        <v>602</v>
      </c>
      <c r="H23" s="140"/>
    </row>
    <row r="24" spans="1:8" ht="50.85" customHeight="1">
      <c r="A24" s="141"/>
      <c r="B24" s="121"/>
      <c r="C24" s="121"/>
      <c r="D24" s="122"/>
      <c r="E24" s="123"/>
      <c r="F24" s="120"/>
      <c r="G24" s="142"/>
      <c r="H24" s="112"/>
    </row>
    <row r="25" spans="1:8" ht="23.1" customHeight="1">
      <c r="A25" s="223" t="s">
        <v>84</v>
      </c>
      <c r="B25" s="224"/>
      <c r="C25" s="224"/>
      <c r="D25" s="224"/>
      <c r="E25" s="224"/>
      <c r="F25" s="224"/>
      <c r="G25" s="143"/>
      <c r="H25" s="127"/>
    </row>
    <row r="26" spans="1:8" ht="17.100000000000001" customHeight="1">
      <c r="A26" s="128" t="s">
        <v>85</v>
      </c>
      <c r="B26" s="129"/>
      <c r="C26" s="129"/>
      <c r="D26" s="130"/>
      <c r="E26" s="131"/>
      <c r="F26" s="132"/>
      <c r="G26" s="144">
        <v>603</v>
      </c>
      <c r="H26" s="127"/>
    </row>
    <row r="27" spans="1:8" ht="17.100000000000001" customHeight="1">
      <c r="A27" s="128" t="s">
        <v>86</v>
      </c>
      <c r="B27" s="129"/>
      <c r="C27" s="129"/>
      <c r="D27" s="129"/>
      <c r="E27" s="131">
        <f t="shared" ref="E27:E33" si="1">B27*C27*D27</f>
        <v>0</v>
      </c>
      <c r="F27" s="132"/>
      <c r="G27" s="144">
        <v>603</v>
      </c>
      <c r="H27" s="127"/>
    </row>
    <row r="28" spans="1:8" ht="17.100000000000001" customHeight="1">
      <c r="A28" s="128" t="s">
        <v>87</v>
      </c>
      <c r="B28" s="129"/>
      <c r="C28" s="129"/>
      <c r="D28" s="130"/>
      <c r="E28" s="131">
        <f t="shared" si="1"/>
        <v>0</v>
      </c>
      <c r="F28" s="132"/>
      <c r="G28" s="144">
        <v>603</v>
      </c>
      <c r="H28" s="127"/>
    </row>
    <row r="29" spans="1:8" ht="17.100000000000001" customHeight="1">
      <c r="A29" s="128" t="s">
        <v>88</v>
      </c>
      <c r="B29" s="129"/>
      <c r="C29" s="129"/>
      <c r="D29" s="130"/>
      <c r="E29" s="131">
        <f t="shared" si="1"/>
        <v>0</v>
      </c>
      <c r="F29" s="132"/>
      <c r="G29" s="144">
        <v>603</v>
      </c>
      <c r="H29" s="127"/>
    </row>
    <row r="30" spans="1:8" ht="17.100000000000001" customHeight="1">
      <c r="A30" s="128" t="s">
        <v>89</v>
      </c>
      <c r="B30" s="129"/>
      <c r="C30" s="129"/>
      <c r="D30" s="130"/>
      <c r="E30" s="131">
        <f t="shared" si="1"/>
        <v>0</v>
      </c>
      <c r="F30" s="132"/>
      <c r="G30" s="144">
        <v>603</v>
      </c>
      <c r="H30" s="127"/>
    </row>
    <row r="31" spans="1:8" ht="17.100000000000001" customHeight="1">
      <c r="A31" s="128" t="s">
        <v>90</v>
      </c>
      <c r="B31" s="129"/>
      <c r="C31" s="129"/>
      <c r="D31" s="130"/>
      <c r="E31" s="131">
        <f t="shared" si="1"/>
        <v>0</v>
      </c>
      <c r="F31" s="132"/>
      <c r="G31" s="144">
        <v>603</v>
      </c>
      <c r="H31" s="127"/>
    </row>
    <row r="32" spans="1:8" ht="17.100000000000001" customHeight="1">
      <c r="A32" s="128" t="s">
        <v>91</v>
      </c>
      <c r="B32" s="129"/>
      <c r="C32" s="129"/>
      <c r="D32" s="130"/>
      <c r="E32" s="131">
        <f t="shared" si="1"/>
        <v>0</v>
      </c>
      <c r="F32" s="132"/>
      <c r="G32" s="144">
        <v>603</v>
      </c>
      <c r="H32" s="127"/>
    </row>
    <row r="33" spans="1:8" ht="17.100000000000001" customHeight="1">
      <c r="A33" s="128" t="s">
        <v>92</v>
      </c>
      <c r="B33" s="129"/>
      <c r="C33" s="129"/>
      <c r="D33" s="130"/>
      <c r="E33" s="131">
        <f t="shared" si="1"/>
        <v>0</v>
      </c>
      <c r="F33" s="132"/>
      <c r="G33" s="144">
        <v>603</v>
      </c>
      <c r="H33" s="127"/>
    </row>
  </sheetData>
  <mergeCells count="3">
    <mergeCell ref="A6:F6"/>
    <mergeCell ref="A13:F13"/>
    <mergeCell ref="A25:F25"/>
  </mergeCells>
  <pageMargins left="0.75" right="0.75" top="1" bottom="1" header="0.5" footer="0.5"/>
  <pageSetup scale="47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9"/>
  <sheetViews>
    <sheetView showGridLines="0" workbookViewId="0"/>
  </sheetViews>
  <sheetFormatPr baseColWidth="10" defaultColWidth="10.875" defaultRowHeight="15" customHeight="1"/>
  <cols>
    <col min="1" max="1" width="47.375" style="145" customWidth="1"/>
    <col min="2" max="2" width="14" style="145" customWidth="1"/>
    <col min="3" max="3" width="10.875" style="145" customWidth="1"/>
    <col min="4" max="4" width="19.875" style="145" customWidth="1"/>
    <col min="5" max="6" width="26.875" style="145" customWidth="1"/>
    <col min="7" max="7" width="10.875" style="145" hidden="1" customWidth="1"/>
    <col min="8" max="9" width="10.875" style="145" customWidth="1"/>
    <col min="10" max="16384" width="10.875" style="145"/>
  </cols>
  <sheetData>
    <row r="1" spans="1:8" ht="74.099999999999994" customHeight="1"/>
    <row r="2" spans="1:8" ht="23.1" customHeight="1">
      <c r="A2" s="111" t="s">
        <v>93</v>
      </c>
      <c r="B2" s="146"/>
      <c r="C2" s="146"/>
      <c r="D2" s="146"/>
      <c r="E2" s="146"/>
      <c r="F2" s="146"/>
      <c r="G2" s="113"/>
      <c r="H2" s="146"/>
    </row>
    <row r="3" spans="1:8" ht="39.950000000000003" customHeight="1">
      <c r="A3" s="147"/>
      <c r="B3" s="147"/>
      <c r="C3" s="147"/>
      <c r="D3" s="147"/>
      <c r="E3" s="147"/>
      <c r="F3" s="147"/>
      <c r="G3" s="113"/>
      <c r="H3" s="146"/>
    </row>
    <row r="4" spans="1:8" ht="51" customHeight="1">
      <c r="A4" s="116" t="s">
        <v>66</v>
      </c>
      <c r="B4" s="117" t="s">
        <v>67</v>
      </c>
      <c r="C4" s="117" t="s">
        <v>68</v>
      </c>
      <c r="D4" s="117" t="s">
        <v>69</v>
      </c>
      <c r="E4" s="117" t="s">
        <v>5</v>
      </c>
      <c r="F4" s="148" t="s">
        <v>70</v>
      </c>
      <c r="G4" s="113"/>
      <c r="H4" s="149"/>
    </row>
    <row r="5" spans="1:8" ht="38.65" customHeight="1">
      <c r="A5" s="150"/>
      <c r="B5" s="150"/>
      <c r="C5" s="150"/>
      <c r="D5" s="150"/>
      <c r="E5" s="150"/>
      <c r="F5" s="150"/>
      <c r="G5" s="151"/>
      <c r="H5" s="146"/>
    </row>
    <row r="6" spans="1:8" ht="23.1" customHeight="1">
      <c r="A6" s="223" t="s">
        <v>94</v>
      </c>
      <c r="B6" s="224"/>
      <c r="C6" s="224"/>
      <c r="D6" s="224"/>
      <c r="E6" s="224"/>
      <c r="F6" s="224"/>
      <c r="G6" s="126"/>
      <c r="H6" s="152"/>
    </row>
    <row r="7" spans="1:8" ht="18.95" customHeight="1">
      <c r="A7" s="153" t="s">
        <v>95</v>
      </c>
      <c r="B7" s="129"/>
      <c r="C7" s="129"/>
      <c r="D7" s="130"/>
      <c r="E7" s="131">
        <f>B7*C7*D7</f>
        <v>0</v>
      </c>
      <c r="F7" s="129"/>
      <c r="G7" s="133">
        <v>611</v>
      </c>
      <c r="H7" s="152"/>
    </row>
    <row r="8" spans="1:8" ht="18.95" customHeight="1">
      <c r="A8" s="153" t="s">
        <v>96</v>
      </c>
      <c r="B8" s="129"/>
      <c r="C8" s="129"/>
      <c r="D8" s="130"/>
      <c r="E8" s="131">
        <f>B8*C8*D8</f>
        <v>0</v>
      </c>
      <c r="F8" s="129"/>
      <c r="G8" s="133">
        <v>611</v>
      </c>
      <c r="H8" s="152"/>
    </row>
    <row r="9" spans="1:8" ht="18.95" customHeight="1">
      <c r="A9" s="153" t="s">
        <v>97</v>
      </c>
      <c r="B9" s="129"/>
      <c r="C9" s="129"/>
      <c r="D9" s="130"/>
      <c r="E9" s="131">
        <f>B9*C9*D9</f>
        <v>0</v>
      </c>
      <c r="F9" s="129"/>
      <c r="G9" s="133">
        <v>611</v>
      </c>
      <c r="H9" s="152"/>
    </row>
    <row r="10" spans="1:8" ht="18.95" customHeight="1">
      <c r="A10" s="153" t="s">
        <v>75</v>
      </c>
      <c r="B10" s="129"/>
      <c r="C10" s="129"/>
      <c r="D10" s="130"/>
      <c r="E10" s="131">
        <f>B10*C10*D10</f>
        <v>0</v>
      </c>
      <c r="F10" s="129"/>
      <c r="G10" s="133">
        <v>611</v>
      </c>
      <c r="H10" s="152"/>
    </row>
    <row r="11" spans="1:8" ht="18.95" customHeight="1">
      <c r="A11" s="153" t="s">
        <v>75</v>
      </c>
      <c r="B11" s="129"/>
      <c r="C11" s="129"/>
      <c r="D11" s="130"/>
      <c r="E11" s="131">
        <f>B11*C11*D11</f>
        <v>0</v>
      </c>
      <c r="F11" s="129"/>
      <c r="G11" s="133">
        <v>611</v>
      </c>
      <c r="H11" s="152"/>
    </row>
    <row r="12" spans="1:8" ht="37.35" customHeight="1">
      <c r="A12" s="150"/>
      <c r="B12" s="121"/>
      <c r="C12" s="121"/>
      <c r="D12" s="122"/>
      <c r="E12" s="123"/>
      <c r="F12" s="121"/>
      <c r="G12" s="134"/>
      <c r="H12" s="146"/>
    </row>
    <row r="13" spans="1:8" ht="23.1" customHeight="1">
      <c r="A13" s="223" t="s">
        <v>98</v>
      </c>
      <c r="B13" s="224"/>
      <c r="C13" s="224"/>
      <c r="D13" s="224"/>
      <c r="E13" s="224"/>
      <c r="F13" s="224"/>
      <c r="G13" s="126"/>
      <c r="H13" s="152"/>
    </row>
    <row r="14" spans="1:8" ht="18.95" customHeight="1">
      <c r="A14" s="153" t="s">
        <v>99</v>
      </c>
      <c r="B14" s="129"/>
      <c r="C14" s="129"/>
      <c r="D14" s="130"/>
      <c r="E14" s="131">
        <f>B14*C14*D14</f>
        <v>0</v>
      </c>
      <c r="F14" s="129"/>
      <c r="G14" s="133">
        <v>612</v>
      </c>
      <c r="H14" s="152"/>
    </row>
    <row r="15" spans="1:8" ht="18.95" customHeight="1">
      <c r="A15" s="153" t="s">
        <v>100</v>
      </c>
      <c r="B15" s="129"/>
      <c r="C15" s="129"/>
      <c r="D15" s="130"/>
      <c r="E15" s="131">
        <f>B15*C15*D15</f>
        <v>0</v>
      </c>
      <c r="F15" s="129"/>
      <c r="G15" s="133">
        <v>612</v>
      </c>
      <c r="H15" s="152"/>
    </row>
    <row r="16" spans="1:8" ht="18.95" customHeight="1">
      <c r="A16" s="153" t="s">
        <v>101</v>
      </c>
      <c r="B16" s="129"/>
      <c r="C16" s="129"/>
      <c r="D16" s="130"/>
      <c r="E16" s="131">
        <f>B16*C16*D16</f>
        <v>0</v>
      </c>
      <c r="F16" s="129"/>
      <c r="G16" s="133">
        <v>612</v>
      </c>
      <c r="H16" s="152"/>
    </row>
    <row r="17" spans="1:8" ht="18.95" customHeight="1">
      <c r="A17" s="153" t="s">
        <v>102</v>
      </c>
      <c r="B17" s="129"/>
      <c r="C17" s="129"/>
      <c r="D17" s="130"/>
      <c r="E17" s="131">
        <f>B17*C17*D17</f>
        <v>0</v>
      </c>
      <c r="F17" s="129"/>
      <c r="G17" s="133">
        <v>612</v>
      </c>
      <c r="H17" s="152"/>
    </row>
    <row r="18" spans="1:8" ht="18.95" customHeight="1">
      <c r="A18" s="153" t="s">
        <v>75</v>
      </c>
      <c r="B18" s="129"/>
      <c r="C18" s="129"/>
      <c r="D18" s="130"/>
      <c r="E18" s="131">
        <f>B18*C18*D18</f>
        <v>0</v>
      </c>
      <c r="F18" s="129"/>
      <c r="G18" s="133">
        <v>612</v>
      </c>
      <c r="H18" s="152"/>
    </row>
    <row r="19" spans="1:8" ht="37.5" customHeight="1">
      <c r="A19" s="150"/>
      <c r="B19" s="121"/>
      <c r="C19" s="121"/>
      <c r="D19" s="122"/>
      <c r="E19" s="123"/>
      <c r="F19" s="121"/>
      <c r="G19" s="134"/>
      <c r="H19" s="146"/>
    </row>
    <row r="20" spans="1:8" ht="23.1" customHeight="1">
      <c r="A20" s="223" t="s">
        <v>103</v>
      </c>
      <c r="B20" s="224"/>
      <c r="C20" s="224"/>
      <c r="D20" s="224"/>
      <c r="E20" s="224"/>
      <c r="F20" s="224"/>
      <c r="G20" s="126"/>
      <c r="H20" s="152"/>
    </row>
    <row r="21" spans="1:8" ht="18.95" customHeight="1">
      <c r="A21" s="153" t="s">
        <v>104</v>
      </c>
      <c r="B21" s="129"/>
      <c r="C21" s="129"/>
      <c r="D21" s="130"/>
      <c r="E21" s="131">
        <f>B21*C21*D21</f>
        <v>0</v>
      </c>
      <c r="F21" s="129"/>
      <c r="G21" s="133">
        <v>613</v>
      </c>
      <c r="H21" s="152"/>
    </row>
    <row r="22" spans="1:8" ht="18.95" customHeight="1">
      <c r="A22" s="153" t="s">
        <v>105</v>
      </c>
      <c r="B22" s="129"/>
      <c r="C22" s="129"/>
      <c r="D22" s="130"/>
      <c r="E22" s="131">
        <f>B22*C22*D22</f>
        <v>0</v>
      </c>
      <c r="F22" s="129"/>
      <c r="G22" s="133">
        <v>613</v>
      </c>
      <c r="H22" s="152"/>
    </row>
    <row r="23" spans="1:8" ht="18.95" customHeight="1">
      <c r="A23" s="153" t="s">
        <v>106</v>
      </c>
      <c r="B23" s="129"/>
      <c r="C23" s="129"/>
      <c r="D23" s="130"/>
      <c r="E23" s="131">
        <f>B23*C23*D23</f>
        <v>0</v>
      </c>
      <c r="F23" s="129"/>
      <c r="G23" s="133">
        <v>613</v>
      </c>
      <c r="H23" s="152"/>
    </row>
    <row r="24" spans="1:8" ht="18.95" customHeight="1">
      <c r="A24" s="153" t="s">
        <v>75</v>
      </c>
      <c r="B24" s="129"/>
      <c r="C24" s="129"/>
      <c r="D24" s="130"/>
      <c r="E24" s="131">
        <f>B24*C24*D24</f>
        <v>0</v>
      </c>
      <c r="F24" s="129"/>
      <c r="G24" s="133">
        <v>613</v>
      </c>
      <c r="H24" s="152"/>
    </row>
    <row r="25" spans="1:8" ht="37.700000000000003" customHeight="1">
      <c r="A25" s="150"/>
      <c r="B25" s="121"/>
      <c r="C25" s="121"/>
      <c r="D25" s="122"/>
      <c r="E25" s="123"/>
      <c r="F25" s="121"/>
      <c r="G25" s="134"/>
      <c r="H25" s="146"/>
    </row>
    <row r="26" spans="1:8" ht="23.1" customHeight="1">
      <c r="A26" s="223" t="s">
        <v>107</v>
      </c>
      <c r="B26" s="224"/>
      <c r="C26" s="224"/>
      <c r="D26" s="224"/>
      <c r="E26" s="224"/>
      <c r="F26" s="224"/>
      <c r="G26" s="126"/>
      <c r="H26" s="152"/>
    </row>
    <row r="27" spans="1:8" ht="18.95" customHeight="1">
      <c r="A27" s="153" t="s">
        <v>108</v>
      </c>
      <c r="B27" s="129"/>
      <c r="C27" s="129"/>
      <c r="D27" s="130"/>
      <c r="E27" s="131">
        <f>B27*C27*D27</f>
        <v>0</v>
      </c>
      <c r="F27" s="129"/>
      <c r="G27" s="133">
        <v>614</v>
      </c>
      <c r="H27" s="152"/>
    </row>
    <row r="28" spans="1:8" ht="18.95" customHeight="1">
      <c r="A28" s="153" t="s">
        <v>75</v>
      </c>
      <c r="B28" s="129"/>
      <c r="C28" s="129"/>
      <c r="D28" s="130"/>
      <c r="E28" s="131">
        <f>B28*C28*D28</f>
        <v>0</v>
      </c>
      <c r="F28" s="129"/>
      <c r="G28" s="133">
        <v>614</v>
      </c>
      <c r="H28" s="152"/>
    </row>
    <row r="29" spans="1:8" ht="15.95" customHeight="1">
      <c r="A29" s="153" t="s">
        <v>75</v>
      </c>
      <c r="B29" s="129"/>
      <c r="C29" s="129"/>
      <c r="D29" s="130"/>
      <c r="E29" s="131">
        <f>B29*C29*D29</f>
        <v>0</v>
      </c>
      <c r="F29" s="129"/>
      <c r="G29" s="154">
        <v>614</v>
      </c>
      <c r="H29" s="152"/>
    </row>
  </sheetData>
  <mergeCells count="4">
    <mergeCell ref="A6:F6"/>
    <mergeCell ref="A13:F13"/>
    <mergeCell ref="A20:F20"/>
    <mergeCell ref="A26:F26"/>
  </mergeCells>
  <pageMargins left="0.75" right="0.75" top="1" bottom="1" header="0.5" footer="0.5"/>
  <pageSetup scale="47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6"/>
  <sheetViews>
    <sheetView showGridLines="0" workbookViewId="0"/>
  </sheetViews>
  <sheetFormatPr baseColWidth="10" defaultColWidth="10.875" defaultRowHeight="15" customHeight="1"/>
  <cols>
    <col min="1" max="1" width="47.375" style="155" customWidth="1"/>
    <col min="2" max="2" width="14.25" style="155" customWidth="1"/>
    <col min="3" max="3" width="10.875" style="155" customWidth="1"/>
    <col min="4" max="4" width="19.5" style="155" customWidth="1"/>
    <col min="5" max="6" width="26.875" style="155" customWidth="1"/>
    <col min="7" max="7" width="10.875" style="155" hidden="1" customWidth="1"/>
    <col min="8" max="9" width="10.875" style="155" customWidth="1"/>
    <col min="10" max="16384" width="10.875" style="155"/>
  </cols>
  <sheetData>
    <row r="1" spans="1:8" ht="74.099999999999994" customHeight="1"/>
    <row r="2" spans="1:8" ht="23.1" customHeight="1">
      <c r="A2" s="111" t="s">
        <v>109</v>
      </c>
      <c r="B2" s="146"/>
      <c r="C2" s="146"/>
      <c r="D2" s="146"/>
      <c r="E2" s="146"/>
      <c r="F2" s="146"/>
      <c r="G2" s="146"/>
      <c r="H2" s="146"/>
    </row>
    <row r="3" spans="1:8" ht="18.95" customHeight="1">
      <c r="A3" s="147"/>
      <c r="B3" s="147"/>
      <c r="C3" s="147"/>
      <c r="D3" s="147"/>
      <c r="E3" s="147"/>
      <c r="F3" s="147"/>
      <c r="G3" s="147"/>
      <c r="H3" s="146"/>
    </row>
    <row r="4" spans="1:8" ht="51" customHeight="1">
      <c r="A4" s="116" t="s">
        <v>66</v>
      </c>
      <c r="B4" s="117" t="s">
        <v>67</v>
      </c>
      <c r="C4" s="117" t="s">
        <v>68</v>
      </c>
      <c r="D4" s="117" t="s">
        <v>69</v>
      </c>
      <c r="E4" s="117" t="s">
        <v>5</v>
      </c>
      <c r="F4" s="148" t="s">
        <v>70</v>
      </c>
      <c r="G4" s="156" t="s">
        <v>4</v>
      </c>
      <c r="H4" s="149"/>
    </row>
    <row r="5" spans="1:8" ht="37.9" customHeight="1">
      <c r="A5" s="150"/>
      <c r="B5" s="150"/>
      <c r="C5" s="150"/>
      <c r="D5" s="150"/>
      <c r="E5" s="150"/>
      <c r="F5" s="150"/>
      <c r="G5" s="150"/>
      <c r="H5" s="146"/>
    </row>
    <row r="6" spans="1:8" ht="27.95" customHeight="1">
      <c r="A6" s="223" t="s">
        <v>110</v>
      </c>
      <c r="B6" s="224"/>
      <c r="C6" s="224"/>
      <c r="D6" s="224"/>
      <c r="E6" s="224"/>
      <c r="F6" s="224"/>
      <c r="G6" s="125"/>
      <c r="H6" s="152"/>
    </row>
    <row r="7" spans="1:8" ht="18.95" customHeight="1">
      <c r="A7" s="153" t="s">
        <v>111</v>
      </c>
      <c r="B7" s="157"/>
      <c r="C7" s="157"/>
      <c r="D7" s="158"/>
      <c r="E7" s="159">
        <f>D7*C7*B7</f>
        <v>0</v>
      </c>
      <c r="F7" s="157"/>
      <c r="G7" s="160">
        <v>621</v>
      </c>
      <c r="H7" s="152"/>
    </row>
    <row r="8" spans="1:8" ht="18.95" customHeight="1">
      <c r="A8" s="153" t="s">
        <v>112</v>
      </c>
      <c r="B8" s="157"/>
      <c r="C8" s="157"/>
      <c r="D8" s="158"/>
      <c r="E8" s="159">
        <f>D8*C8*B8</f>
        <v>0</v>
      </c>
      <c r="F8" s="157"/>
      <c r="G8" s="160">
        <v>621</v>
      </c>
      <c r="H8" s="152"/>
    </row>
    <row r="9" spans="1:8" ht="18.95" customHeight="1">
      <c r="A9" s="153" t="s">
        <v>113</v>
      </c>
      <c r="B9" s="157"/>
      <c r="C9" s="157"/>
      <c r="D9" s="158"/>
      <c r="E9" s="159">
        <f>D9*C9*B9</f>
        <v>0</v>
      </c>
      <c r="F9" s="157"/>
      <c r="G9" s="160">
        <v>621</v>
      </c>
      <c r="H9" s="152"/>
    </row>
    <row r="10" spans="1:8" ht="18.95" customHeight="1">
      <c r="A10" s="153" t="s">
        <v>113</v>
      </c>
      <c r="B10" s="157"/>
      <c r="C10" s="157"/>
      <c r="D10" s="158"/>
      <c r="E10" s="159">
        <f>D10*C10*B10</f>
        <v>0</v>
      </c>
      <c r="F10" s="157"/>
      <c r="G10" s="160">
        <v>621</v>
      </c>
      <c r="H10" s="152"/>
    </row>
    <row r="11" spans="1:8" ht="18.95" customHeight="1">
      <c r="A11" s="153" t="s">
        <v>113</v>
      </c>
      <c r="B11" s="157"/>
      <c r="C11" s="157"/>
      <c r="D11" s="158"/>
      <c r="E11" s="159">
        <f>D11*C11*B11</f>
        <v>0</v>
      </c>
      <c r="F11" s="157"/>
      <c r="G11" s="160">
        <v>621</v>
      </c>
      <c r="H11" s="152"/>
    </row>
    <row r="12" spans="1:8" ht="36.950000000000003" customHeight="1">
      <c r="A12" s="150"/>
      <c r="B12" s="161"/>
      <c r="C12" s="161"/>
      <c r="D12" s="162"/>
      <c r="E12" s="163"/>
      <c r="F12" s="161"/>
      <c r="G12" s="161"/>
      <c r="H12" s="146"/>
    </row>
    <row r="13" spans="1:8" ht="27.95" customHeight="1">
      <c r="A13" s="223" t="s">
        <v>114</v>
      </c>
      <c r="B13" s="224"/>
      <c r="C13" s="224"/>
      <c r="D13" s="224"/>
      <c r="E13" s="224"/>
      <c r="F13" s="224"/>
      <c r="G13" s="125"/>
      <c r="H13" s="152"/>
    </row>
    <row r="14" spans="1:8" ht="18.95" customHeight="1">
      <c r="A14" s="153" t="s">
        <v>115</v>
      </c>
      <c r="B14" s="157"/>
      <c r="C14" s="157"/>
      <c r="D14" s="158"/>
      <c r="E14" s="159">
        <f t="shared" ref="E14:E20" si="0">D14*C14*B14</f>
        <v>0</v>
      </c>
      <c r="F14" s="157"/>
      <c r="G14" s="160">
        <v>622</v>
      </c>
      <c r="H14" s="152"/>
    </row>
    <row r="15" spans="1:8" ht="18.95" customHeight="1">
      <c r="A15" s="153" t="s">
        <v>116</v>
      </c>
      <c r="B15" s="157"/>
      <c r="C15" s="157"/>
      <c r="D15" s="158"/>
      <c r="E15" s="159">
        <f t="shared" si="0"/>
        <v>0</v>
      </c>
      <c r="F15" s="157"/>
      <c r="G15" s="160">
        <v>622</v>
      </c>
      <c r="H15" s="152"/>
    </row>
    <row r="16" spans="1:8" ht="18.95" customHeight="1">
      <c r="A16" s="153" t="s">
        <v>117</v>
      </c>
      <c r="B16" s="157"/>
      <c r="C16" s="157"/>
      <c r="D16" s="158"/>
      <c r="E16" s="159">
        <f t="shared" si="0"/>
        <v>0</v>
      </c>
      <c r="F16" s="157"/>
      <c r="G16" s="160">
        <v>622</v>
      </c>
      <c r="H16" s="152"/>
    </row>
    <row r="17" spans="1:8" ht="18.95" customHeight="1">
      <c r="A17" s="153" t="s">
        <v>118</v>
      </c>
      <c r="B17" s="157"/>
      <c r="C17" s="157"/>
      <c r="D17" s="158"/>
      <c r="E17" s="159">
        <f t="shared" si="0"/>
        <v>0</v>
      </c>
      <c r="F17" s="157"/>
      <c r="G17" s="160">
        <v>622</v>
      </c>
      <c r="H17" s="152"/>
    </row>
    <row r="18" spans="1:8" ht="18.95" customHeight="1">
      <c r="A18" s="153" t="s">
        <v>113</v>
      </c>
      <c r="B18" s="157"/>
      <c r="C18" s="157"/>
      <c r="D18" s="158"/>
      <c r="E18" s="159">
        <f t="shared" si="0"/>
        <v>0</v>
      </c>
      <c r="F18" s="157"/>
      <c r="G18" s="160">
        <v>622</v>
      </c>
      <c r="H18" s="152"/>
    </row>
    <row r="19" spans="1:8" ht="18.95" customHeight="1">
      <c r="A19" s="153" t="s">
        <v>113</v>
      </c>
      <c r="B19" s="157"/>
      <c r="C19" s="157"/>
      <c r="D19" s="158"/>
      <c r="E19" s="159">
        <f t="shared" si="0"/>
        <v>0</v>
      </c>
      <c r="F19" s="157"/>
      <c r="G19" s="160">
        <v>622</v>
      </c>
      <c r="H19" s="152"/>
    </row>
    <row r="20" spans="1:8" ht="18.95" customHeight="1">
      <c r="A20" s="153" t="s">
        <v>113</v>
      </c>
      <c r="B20" s="157"/>
      <c r="C20" s="157"/>
      <c r="D20" s="158"/>
      <c r="E20" s="159">
        <f t="shared" si="0"/>
        <v>0</v>
      </c>
      <c r="F20" s="157"/>
      <c r="G20" s="160">
        <v>622</v>
      </c>
      <c r="H20" s="152"/>
    </row>
    <row r="21" spans="1:8" ht="37.5" customHeight="1">
      <c r="A21" s="150"/>
      <c r="B21" s="161"/>
      <c r="C21" s="161"/>
      <c r="D21" s="162"/>
      <c r="E21" s="163"/>
      <c r="F21" s="161"/>
      <c r="G21" s="161"/>
      <c r="H21" s="146"/>
    </row>
    <row r="22" spans="1:8" ht="27.95" customHeight="1">
      <c r="A22" s="223" t="s">
        <v>119</v>
      </c>
      <c r="B22" s="224"/>
      <c r="C22" s="224"/>
      <c r="D22" s="224"/>
      <c r="E22" s="224"/>
      <c r="F22" s="224"/>
      <c r="G22" s="125"/>
      <c r="H22" s="152"/>
    </row>
    <row r="23" spans="1:8" ht="18.95" customHeight="1">
      <c r="A23" s="153" t="s">
        <v>120</v>
      </c>
      <c r="B23" s="157"/>
      <c r="C23" s="157"/>
      <c r="D23" s="158"/>
      <c r="E23" s="159">
        <f t="shared" ref="E23:E28" si="1">D23*C23*B23</f>
        <v>0</v>
      </c>
      <c r="F23" s="157"/>
      <c r="G23" s="160">
        <v>623</v>
      </c>
      <c r="H23" s="152"/>
    </row>
    <row r="24" spans="1:8" ht="18.95" customHeight="1">
      <c r="A24" s="153" t="s">
        <v>121</v>
      </c>
      <c r="B24" s="157"/>
      <c r="C24" s="157"/>
      <c r="D24" s="158"/>
      <c r="E24" s="159">
        <f t="shared" si="1"/>
        <v>0</v>
      </c>
      <c r="F24" s="157"/>
      <c r="G24" s="160">
        <v>623</v>
      </c>
      <c r="H24" s="152"/>
    </row>
    <row r="25" spans="1:8" ht="18.95" customHeight="1">
      <c r="A25" s="153" t="s">
        <v>122</v>
      </c>
      <c r="B25" s="157"/>
      <c r="C25" s="157"/>
      <c r="D25" s="158"/>
      <c r="E25" s="159">
        <f t="shared" si="1"/>
        <v>0</v>
      </c>
      <c r="F25" s="157"/>
      <c r="G25" s="160">
        <v>623</v>
      </c>
      <c r="H25" s="152"/>
    </row>
    <row r="26" spans="1:8" ht="18.95" customHeight="1">
      <c r="A26" s="153" t="s">
        <v>123</v>
      </c>
      <c r="B26" s="157"/>
      <c r="C26" s="157"/>
      <c r="D26" s="158"/>
      <c r="E26" s="159">
        <f t="shared" si="1"/>
        <v>0</v>
      </c>
      <c r="F26" s="157"/>
      <c r="G26" s="160">
        <v>623</v>
      </c>
      <c r="H26" s="152"/>
    </row>
    <row r="27" spans="1:8" ht="18.95" customHeight="1">
      <c r="A27" s="153" t="s">
        <v>124</v>
      </c>
      <c r="B27" s="157"/>
      <c r="C27" s="157"/>
      <c r="D27" s="158"/>
      <c r="E27" s="159">
        <f t="shared" si="1"/>
        <v>0</v>
      </c>
      <c r="F27" s="157"/>
      <c r="G27" s="160">
        <v>623</v>
      </c>
      <c r="H27" s="152"/>
    </row>
    <row r="28" spans="1:8" ht="18.95" customHeight="1">
      <c r="A28" s="153" t="s">
        <v>113</v>
      </c>
      <c r="B28" s="157"/>
      <c r="C28" s="157"/>
      <c r="D28" s="158"/>
      <c r="E28" s="159">
        <f t="shared" si="1"/>
        <v>0</v>
      </c>
      <c r="F28" s="157"/>
      <c r="G28" s="160">
        <v>623</v>
      </c>
      <c r="H28" s="152"/>
    </row>
    <row r="29" spans="1:8" ht="34.5" customHeight="1">
      <c r="A29" s="150"/>
      <c r="B29" s="161"/>
      <c r="C29" s="161"/>
      <c r="D29" s="162"/>
      <c r="E29" s="163"/>
      <c r="F29" s="161"/>
      <c r="G29" s="161"/>
      <c r="H29" s="146"/>
    </row>
    <row r="30" spans="1:8" ht="27.95" customHeight="1">
      <c r="A30" s="223" t="s">
        <v>125</v>
      </c>
      <c r="B30" s="224"/>
      <c r="C30" s="224"/>
      <c r="D30" s="224"/>
      <c r="E30" s="224"/>
      <c r="F30" s="224"/>
      <c r="G30" s="125"/>
      <c r="H30" s="152"/>
    </row>
    <row r="31" spans="1:8" ht="18.95" customHeight="1">
      <c r="A31" s="153" t="s">
        <v>126</v>
      </c>
      <c r="B31" s="157"/>
      <c r="C31" s="157"/>
      <c r="D31" s="158"/>
      <c r="E31" s="159">
        <f t="shared" ref="E31:E36" si="2">D31*C31*B31</f>
        <v>0</v>
      </c>
      <c r="F31" s="157"/>
      <c r="G31" s="160">
        <v>624</v>
      </c>
      <c r="H31" s="152"/>
    </row>
    <row r="32" spans="1:8" ht="18.95" customHeight="1">
      <c r="A32" s="153" t="s">
        <v>127</v>
      </c>
      <c r="B32" s="157"/>
      <c r="C32" s="164"/>
      <c r="D32" s="158"/>
      <c r="E32" s="159">
        <f t="shared" si="2"/>
        <v>0</v>
      </c>
      <c r="F32" s="157"/>
      <c r="G32" s="160">
        <v>624</v>
      </c>
      <c r="H32" s="152"/>
    </row>
    <row r="33" spans="1:8" ht="18.95" customHeight="1">
      <c r="A33" s="153" t="s">
        <v>128</v>
      </c>
      <c r="B33" s="157"/>
      <c r="C33" s="157"/>
      <c r="D33" s="158"/>
      <c r="E33" s="159">
        <f t="shared" si="2"/>
        <v>0</v>
      </c>
      <c r="F33" s="157"/>
      <c r="G33" s="160">
        <v>624</v>
      </c>
      <c r="H33" s="152"/>
    </row>
    <row r="34" spans="1:8" ht="18.95" customHeight="1">
      <c r="A34" s="153" t="s">
        <v>113</v>
      </c>
      <c r="B34" s="157"/>
      <c r="C34" s="157"/>
      <c r="D34" s="158"/>
      <c r="E34" s="159">
        <f t="shared" si="2"/>
        <v>0</v>
      </c>
      <c r="F34" s="157"/>
      <c r="G34" s="160">
        <v>624</v>
      </c>
      <c r="H34" s="152"/>
    </row>
    <row r="35" spans="1:8" ht="18.95" customHeight="1">
      <c r="A35" s="153" t="s">
        <v>113</v>
      </c>
      <c r="B35" s="157"/>
      <c r="C35" s="157"/>
      <c r="D35" s="158"/>
      <c r="E35" s="159">
        <f t="shared" si="2"/>
        <v>0</v>
      </c>
      <c r="F35" s="157"/>
      <c r="G35" s="160">
        <v>624</v>
      </c>
      <c r="H35" s="152"/>
    </row>
    <row r="36" spans="1:8" ht="18.95" customHeight="1">
      <c r="A36" s="153" t="s">
        <v>113</v>
      </c>
      <c r="B36" s="157"/>
      <c r="C36" s="157"/>
      <c r="D36" s="158"/>
      <c r="E36" s="159">
        <f t="shared" si="2"/>
        <v>0</v>
      </c>
      <c r="F36" s="157"/>
      <c r="G36" s="160">
        <v>624</v>
      </c>
      <c r="H36" s="152"/>
    </row>
  </sheetData>
  <mergeCells count="4">
    <mergeCell ref="A6:F6"/>
    <mergeCell ref="A13:F13"/>
    <mergeCell ref="A22:F22"/>
    <mergeCell ref="A30:F30"/>
  </mergeCells>
  <pageMargins left="0.75" right="0.75" top="1" bottom="1" header="0.5" footer="0.5"/>
  <pageSetup scale="47" orientation="landscape"/>
  <headerFooter>
    <oddFooter>&amp;C&amp;"Helvetica Neue,Regular"&amp;12&amp;K000000&amp;P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4"/>
  <sheetViews>
    <sheetView showGridLines="0" workbookViewId="0"/>
  </sheetViews>
  <sheetFormatPr baseColWidth="10" defaultColWidth="10.875" defaultRowHeight="15" customHeight="1"/>
  <cols>
    <col min="1" max="1" width="43.625" style="165" customWidth="1"/>
    <col min="2" max="2" width="14.625" style="165" customWidth="1"/>
    <col min="3" max="3" width="10.875" style="165" customWidth="1"/>
    <col min="4" max="4" width="19.5" style="165" customWidth="1"/>
    <col min="5" max="5" width="13.125" style="165" customWidth="1"/>
    <col min="6" max="6" width="26.875" style="165" customWidth="1"/>
    <col min="7" max="8" width="10.875" style="165" hidden="1" customWidth="1"/>
    <col min="9" max="9" width="10.875" style="165" customWidth="1"/>
    <col min="10" max="16384" width="10.875" style="165"/>
  </cols>
  <sheetData>
    <row r="1" spans="1:8" ht="74.099999999999994" customHeight="1"/>
    <row r="2" spans="1:8" ht="23.1" customHeight="1">
      <c r="A2" s="111" t="s">
        <v>129</v>
      </c>
      <c r="B2" s="146"/>
      <c r="C2" s="146"/>
      <c r="D2" s="146"/>
      <c r="E2" s="146"/>
      <c r="F2" s="146"/>
      <c r="G2" s="113"/>
      <c r="H2" s="146"/>
    </row>
    <row r="3" spans="1:8" ht="34.15" customHeight="1">
      <c r="A3" s="147"/>
      <c r="B3" s="147"/>
      <c r="C3" s="147"/>
      <c r="D3" s="147"/>
      <c r="E3" s="147"/>
      <c r="F3" s="147"/>
      <c r="G3" s="113"/>
      <c r="H3" s="147"/>
    </row>
    <row r="4" spans="1:8" ht="51" customHeight="1">
      <c r="A4" s="116" t="s">
        <v>66</v>
      </c>
      <c r="B4" s="117" t="s">
        <v>67</v>
      </c>
      <c r="C4" s="117" t="s">
        <v>68</v>
      </c>
      <c r="D4" s="117" t="s">
        <v>69</v>
      </c>
      <c r="E4" s="117" t="s">
        <v>5</v>
      </c>
      <c r="F4" s="117" t="s">
        <v>70</v>
      </c>
      <c r="G4" s="143"/>
      <c r="H4" s="166"/>
    </row>
    <row r="5" spans="1:8" ht="37.700000000000003" customHeight="1">
      <c r="A5" s="150"/>
      <c r="B5" s="150"/>
      <c r="C5" s="150"/>
      <c r="D5" s="150"/>
      <c r="E5" s="150"/>
      <c r="F5" s="150"/>
      <c r="G5" s="151"/>
      <c r="H5" s="150"/>
    </row>
    <row r="6" spans="1:8" ht="27.95" customHeight="1">
      <c r="A6" s="223" t="s">
        <v>130</v>
      </c>
      <c r="B6" s="224"/>
      <c r="C6" s="224"/>
      <c r="D6" s="224"/>
      <c r="E6" s="224"/>
      <c r="F6" s="224"/>
      <c r="G6" s="126"/>
      <c r="H6" s="167"/>
    </row>
    <row r="7" spans="1:8" ht="18.95" customHeight="1">
      <c r="A7" s="153" t="s">
        <v>131</v>
      </c>
      <c r="B7" s="129"/>
      <c r="C7" s="129"/>
      <c r="D7" s="130"/>
      <c r="E7" s="168">
        <f>D7*C7*B7</f>
        <v>0</v>
      </c>
      <c r="F7" s="169"/>
      <c r="G7" s="133">
        <v>631</v>
      </c>
      <c r="H7" s="129"/>
    </row>
    <row r="8" spans="1:8" ht="15.95" customHeight="1">
      <c r="A8" s="153" t="s">
        <v>75</v>
      </c>
      <c r="B8" s="129"/>
      <c r="C8" s="129"/>
      <c r="D8" s="130"/>
      <c r="E8" s="168">
        <f>D8*C8*B8</f>
        <v>0</v>
      </c>
      <c r="F8" s="169"/>
      <c r="G8" s="154">
        <v>631</v>
      </c>
      <c r="H8" s="129"/>
    </row>
    <row r="9" spans="1:8" ht="37.5" customHeight="1">
      <c r="A9" s="150"/>
      <c r="B9" s="121"/>
      <c r="C9" s="121"/>
      <c r="D9" s="122"/>
      <c r="E9" s="123"/>
      <c r="F9" s="121"/>
      <c r="G9" s="124"/>
      <c r="H9" s="121"/>
    </row>
    <row r="10" spans="1:8" ht="27.95" customHeight="1">
      <c r="A10" s="223" t="s">
        <v>132</v>
      </c>
      <c r="B10" s="224"/>
      <c r="C10" s="224"/>
      <c r="D10" s="224"/>
      <c r="E10" s="224"/>
      <c r="F10" s="224"/>
      <c r="G10" s="126"/>
      <c r="H10" s="167"/>
    </row>
    <row r="11" spans="1:8" ht="18.95" customHeight="1">
      <c r="A11" s="153" t="s">
        <v>133</v>
      </c>
      <c r="B11" s="129"/>
      <c r="C11" s="129"/>
      <c r="D11" s="130"/>
      <c r="E11" s="168">
        <v>0</v>
      </c>
      <c r="F11" s="169"/>
      <c r="G11" s="133">
        <v>632</v>
      </c>
      <c r="H11" s="129"/>
    </row>
    <row r="12" spans="1:8" ht="18.95" customHeight="1">
      <c r="A12" s="153" t="s">
        <v>134</v>
      </c>
      <c r="B12" s="129"/>
      <c r="C12" s="129"/>
      <c r="D12" s="130"/>
      <c r="E12" s="168">
        <v>0</v>
      </c>
      <c r="F12" s="169"/>
      <c r="G12" s="133">
        <v>632</v>
      </c>
      <c r="H12" s="129"/>
    </row>
    <row r="13" spans="1:8" ht="15.95" customHeight="1">
      <c r="A13" s="153" t="s">
        <v>135</v>
      </c>
      <c r="B13" s="129"/>
      <c r="C13" s="129"/>
      <c r="D13" s="130"/>
      <c r="E13" s="168">
        <v>0</v>
      </c>
      <c r="F13" s="169"/>
      <c r="G13" s="154">
        <v>632</v>
      </c>
      <c r="H13" s="129"/>
    </row>
    <row r="14" spans="1:8" ht="18.95" customHeight="1">
      <c r="A14" s="170"/>
      <c r="B14" s="170"/>
      <c r="C14" s="170"/>
      <c r="D14" s="171"/>
      <c r="E14" s="172"/>
      <c r="F14" s="170"/>
      <c r="G14" s="173"/>
      <c r="H14" s="170"/>
    </row>
  </sheetData>
  <mergeCells count="2">
    <mergeCell ref="A6:F6"/>
    <mergeCell ref="A10:F10"/>
  </mergeCells>
  <pageMargins left="0.75" right="0.75" top="1" bottom="1" header="0.5" footer="0.5"/>
  <pageSetup scale="47" orientation="landscape"/>
  <headerFooter>
    <oddFooter>&amp;C&amp;"Helvetica Neue,Regular"&amp;12&amp;K000000&amp;P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2"/>
  <sheetViews>
    <sheetView showGridLines="0" workbookViewId="0"/>
  </sheetViews>
  <sheetFormatPr baseColWidth="10" defaultColWidth="10.875" defaultRowHeight="15" customHeight="1"/>
  <cols>
    <col min="1" max="1" width="90.125" style="174" customWidth="1"/>
    <col min="2" max="2" width="14.125" style="174" customWidth="1"/>
    <col min="3" max="3" width="11.125" style="174" customWidth="1"/>
    <col min="4" max="4" width="14.625" style="174" customWidth="1"/>
    <col min="5" max="5" width="14.5" style="174" customWidth="1"/>
    <col min="6" max="6" width="19.875" style="174" customWidth="1"/>
    <col min="7" max="7" width="16" style="174" customWidth="1"/>
    <col min="8" max="9" width="22.625" style="174" customWidth="1"/>
    <col min="10" max="10" width="10.875" style="174" customWidth="1"/>
    <col min="11" max="16384" width="10.875" style="174"/>
  </cols>
  <sheetData>
    <row r="1" spans="1:9" ht="74.099999999999994" customHeight="1"/>
    <row r="2" spans="1:9" ht="27" customHeight="1">
      <c r="A2" s="225" t="s">
        <v>136</v>
      </c>
      <c r="B2" s="226"/>
      <c r="C2" s="226"/>
      <c r="D2" s="226"/>
      <c r="E2" s="226"/>
      <c r="F2" s="226"/>
      <c r="G2" s="226"/>
      <c r="H2" s="226"/>
      <c r="I2" s="176"/>
    </row>
    <row r="3" spans="1:9" ht="35.450000000000003" customHeight="1">
      <c r="A3" s="177"/>
      <c r="B3" s="177"/>
      <c r="C3" s="177"/>
      <c r="D3" s="177"/>
      <c r="E3" s="177"/>
      <c r="F3" s="177"/>
      <c r="G3" s="177"/>
      <c r="H3" s="177"/>
      <c r="I3" s="177"/>
    </row>
    <row r="4" spans="1:9" ht="50.1" customHeight="1">
      <c r="A4" s="178" t="s">
        <v>137</v>
      </c>
      <c r="B4" s="179" t="s">
        <v>138</v>
      </c>
      <c r="C4" s="179" t="s">
        <v>139</v>
      </c>
      <c r="D4" s="179" t="s">
        <v>140</v>
      </c>
      <c r="E4" s="179" t="s">
        <v>141</v>
      </c>
      <c r="F4" s="179" t="s">
        <v>69</v>
      </c>
      <c r="G4" s="179" t="s">
        <v>142</v>
      </c>
      <c r="H4" s="179" t="s">
        <v>143</v>
      </c>
      <c r="I4" s="179" t="s">
        <v>144</v>
      </c>
    </row>
    <row r="5" spans="1:9" ht="18.600000000000001" customHeight="1">
      <c r="A5" s="147"/>
      <c r="B5" s="147"/>
      <c r="C5" s="147"/>
      <c r="D5" s="147"/>
      <c r="E5" s="147"/>
      <c r="F5" s="147"/>
      <c r="G5" s="147"/>
      <c r="H5" s="147"/>
      <c r="I5" s="147"/>
    </row>
    <row r="6" spans="1:9" ht="27.95" customHeight="1">
      <c r="A6" s="227" t="s">
        <v>145</v>
      </c>
      <c r="B6" s="224"/>
      <c r="C6" s="224"/>
      <c r="D6" s="224"/>
      <c r="E6" s="224"/>
      <c r="F6" s="224"/>
      <c r="G6" s="228"/>
      <c r="H6" s="229"/>
      <c r="I6" s="180"/>
    </row>
    <row r="7" spans="1:9" ht="32.450000000000003" customHeight="1">
      <c r="A7" s="181"/>
      <c r="B7" s="182"/>
      <c r="C7" s="183"/>
      <c r="D7" s="184"/>
      <c r="E7" s="182"/>
      <c r="F7" s="185"/>
      <c r="G7" s="186">
        <f t="shared" ref="G7:G21" si="0">C7*F7*E7</f>
        <v>0</v>
      </c>
      <c r="H7" s="187">
        <f t="shared" ref="H7:H21" si="1">D7*F7*E7</f>
        <v>0</v>
      </c>
      <c r="I7" s="188">
        <f t="shared" ref="I7:I21" si="2">G7+H7</f>
        <v>0</v>
      </c>
    </row>
    <row r="8" spans="1:9" ht="32.450000000000003" customHeight="1">
      <c r="A8" s="189"/>
      <c r="B8" s="157"/>
      <c r="C8" s="159"/>
      <c r="D8" s="190"/>
      <c r="E8" s="157"/>
      <c r="F8" s="158"/>
      <c r="G8" s="187">
        <f t="shared" si="0"/>
        <v>0</v>
      </c>
      <c r="H8" s="187">
        <f t="shared" si="1"/>
        <v>0</v>
      </c>
      <c r="I8" s="188">
        <f t="shared" si="2"/>
        <v>0</v>
      </c>
    </row>
    <row r="9" spans="1:9" ht="32.450000000000003" customHeight="1">
      <c r="A9" s="189"/>
      <c r="B9" s="157"/>
      <c r="C9" s="159"/>
      <c r="D9" s="190"/>
      <c r="E9" s="157"/>
      <c r="F9" s="158"/>
      <c r="G9" s="187">
        <f t="shared" si="0"/>
        <v>0</v>
      </c>
      <c r="H9" s="187">
        <f t="shared" si="1"/>
        <v>0</v>
      </c>
      <c r="I9" s="188">
        <f t="shared" si="2"/>
        <v>0</v>
      </c>
    </row>
    <row r="10" spans="1:9" ht="20.65" customHeight="1">
      <c r="A10" s="189"/>
      <c r="B10" s="157"/>
      <c r="C10" s="159"/>
      <c r="D10" s="190"/>
      <c r="E10" s="157"/>
      <c r="F10" s="158"/>
      <c r="G10" s="187">
        <f t="shared" si="0"/>
        <v>0</v>
      </c>
      <c r="H10" s="187">
        <f t="shared" si="1"/>
        <v>0</v>
      </c>
      <c r="I10" s="188">
        <f t="shared" si="2"/>
        <v>0</v>
      </c>
    </row>
    <row r="11" spans="1:9" ht="20.65" customHeight="1">
      <c r="A11" s="189"/>
      <c r="B11" s="157"/>
      <c r="C11" s="159"/>
      <c r="D11" s="190"/>
      <c r="E11" s="157"/>
      <c r="F11" s="158"/>
      <c r="G11" s="187">
        <f t="shared" si="0"/>
        <v>0</v>
      </c>
      <c r="H11" s="187">
        <f t="shared" si="1"/>
        <v>0</v>
      </c>
      <c r="I11" s="188">
        <f t="shared" si="2"/>
        <v>0</v>
      </c>
    </row>
    <row r="12" spans="1:9" ht="20.65" customHeight="1">
      <c r="A12" s="189"/>
      <c r="B12" s="157"/>
      <c r="C12" s="159"/>
      <c r="D12" s="190"/>
      <c r="E12" s="157"/>
      <c r="F12" s="158"/>
      <c r="G12" s="187">
        <f t="shared" si="0"/>
        <v>0</v>
      </c>
      <c r="H12" s="187">
        <f t="shared" si="1"/>
        <v>0</v>
      </c>
      <c r="I12" s="188">
        <f t="shared" si="2"/>
        <v>0</v>
      </c>
    </row>
    <row r="13" spans="1:9" ht="20.65" customHeight="1">
      <c r="A13" s="189"/>
      <c r="B13" s="157"/>
      <c r="C13" s="159"/>
      <c r="D13" s="190"/>
      <c r="E13" s="157"/>
      <c r="F13" s="158"/>
      <c r="G13" s="187">
        <f t="shared" si="0"/>
        <v>0</v>
      </c>
      <c r="H13" s="187">
        <f t="shared" si="1"/>
        <v>0</v>
      </c>
      <c r="I13" s="188">
        <f t="shared" si="2"/>
        <v>0</v>
      </c>
    </row>
    <row r="14" spans="1:9" ht="20.65" customHeight="1">
      <c r="A14" s="189"/>
      <c r="B14" s="157"/>
      <c r="C14" s="159"/>
      <c r="D14" s="159"/>
      <c r="E14" s="157"/>
      <c r="F14" s="158"/>
      <c r="G14" s="187">
        <f t="shared" si="0"/>
        <v>0</v>
      </c>
      <c r="H14" s="187">
        <f t="shared" si="1"/>
        <v>0</v>
      </c>
      <c r="I14" s="188">
        <f t="shared" si="2"/>
        <v>0</v>
      </c>
    </row>
    <row r="15" spans="1:9" ht="20.65" customHeight="1">
      <c r="A15" s="189"/>
      <c r="B15" s="157"/>
      <c r="C15" s="159"/>
      <c r="D15" s="159"/>
      <c r="E15" s="157"/>
      <c r="F15" s="158"/>
      <c r="G15" s="187">
        <f t="shared" si="0"/>
        <v>0</v>
      </c>
      <c r="H15" s="187">
        <f t="shared" si="1"/>
        <v>0</v>
      </c>
      <c r="I15" s="188">
        <f t="shared" si="2"/>
        <v>0</v>
      </c>
    </row>
    <row r="16" spans="1:9" ht="20.65" customHeight="1">
      <c r="A16" s="189"/>
      <c r="B16" s="157"/>
      <c r="C16" s="159"/>
      <c r="D16" s="159"/>
      <c r="E16" s="157"/>
      <c r="F16" s="158"/>
      <c r="G16" s="187">
        <f t="shared" si="0"/>
        <v>0</v>
      </c>
      <c r="H16" s="187">
        <f t="shared" si="1"/>
        <v>0</v>
      </c>
      <c r="I16" s="188">
        <f t="shared" si="2"/>
        <v>0</v>
      </c>
    </row>
    <row r="17" spans="1:9" ht="20.65" customHeight="1">
      <c r="A17" s="189"/>
      <c r="B17" s="157"/>
      <c r="C17" s="159"/>
      <c r="D17" s="159"/>
      <c r="E17" s="157"/>
      <c r="F17" s="158"/>
      <c r="G17" s="187">
        <f t="shared" si="0"/>
        <v>0</v>
      </c>
      <c r="H17" s="187">
        <f t="shared" si="1"/>
        <v>0</v>
      </c>
      <c r="I17" s="188">
        <f t="shared" si="2"/>
        <v>0</v>
      </c>
    </row>
    <row r="18" spans="1:9" ht="20.65" customHeight="1">
      <c r="A18" s="189"/>
      <c r="B18" s="157"/>
      <c r="C18" s="159"/>
      <c r="D18" s="159"/>
      <c r="E18" s="157"/>
      <c r="F18" s="158"/>
      <c r="G18" s="187">
        <f t="shared" si="0"/>
        <v>0</v>
      </c>
      <c r="H18" s="187">
        <f t="shared" si="1"/>
        <v>0</v>
      </c>
      <c r="I18" s="188">
        <f t="shared" si="2"/>
        <v>0</v>
      </c>
    </row>
    <row r="19" spans="1:9" ht="20.65" customHeight="1">
      <c r="A19" s="189"/>
      <c r="B19" s="157"/>
      <c r="C19" s="159"/>
      <c r="D19" s="159"/>
      <c r="E19" s="157"/>
      <c r="F19" s="158"/>
      <c r="G19" s="187">
        <f t="shared" si="0"/>
        <v>0</v>
      </c>
      <c r="H19" s="187">
        <f t="shared" si="1"/>
        <v>0</v>
      </c>
      <c r="I19" s="188">
        <f t="shared" si="2"/>
        <v>0</v>
      </c>
    </row>
    <row r="20" spans="1:9" ht="20.65" customHeight="1">
      <c r="A20" s="189"/>
      <c r="B20" s="157"/>
      <c r="C20" s="159"/>
      <c r="D20" s="159"/>
      <c r="E20" s="157"/>
      <c r="F20" s="158"/>
      <c r="G20" s="187">
        <f t="shared" si="0"/>
        <v>0</v>
      </c>
      <c r="H20" s="187">
        <f t="shared" si="1"/>
        <v>0</v>
      </c>
      <c r="I20" s="188">
        <f t="shared" si="2"/>
        <v>0</v>
      </c>
    </row>
    <row r="21" spans="1:9" ht="20.65" customHeight="1">
      <c r="A21" s="189"/>
      <c r="B21" s="157"/>
      <c r="C21" s="159"/>
      <c r="D21" s="159"/>
      <c r="E21" s="157"/>
      <c r="F21" s="158"/>
      <c r="G21" s="187">
        <f t="shared" si="0"/>
        <v>0</v>
      </c>
      <c r="H21" s="187">
        <f t="shared" si="1"/>
        <v>0</v>
      </c>
      <c r="I21" s="188">
        <f t="shared" si="2"/>
        <v>0</v>
      </c>
    </row>
    <row r="22" spans="1:9" ht="37.15" customHeight="1">
      <c r="A22" s="191"/>
      <c r="B22" s="191"/>
      <c r="C22" s="191"/>
      <c r="D22" s="191"/>
      <c r="E22" s="191"/>
      <c r="F22" s="191"/>
      <c r="G22" s="192"/>
      <c r="H22" s="192"/>
      <c r="I22" s="193"/>
    </row>
    <row r="23" spans="1:9" ht="51" customHeight="1">
      <c r="A23" s="116" t="s">
        <v>66</v>
      </c>
      <c r="B23" s="117" t="s">
        <v>67</v>
      </c>
      <c r="C23" s="117" t="s">
        <v>68</v>
      </c>
      <c r="D23" s="117" t="s">
        <v>69</v>
      </c>
      <c r="E23" s="117" t="s">
        <v>5</v>
      </c>
      <c r="F23" s="117" t="s">
        <v>70</v>
      </c>
      <c r="G23" s="194"/>
      <c r="H23" s="195"/>
      <c r="I23" s="196"/>
    </row>
    <row r="24" spans="1:9" ht="15.95" customHeight="1">
      <c r="A24" s="191"/>
      <c r="B24" s="191"/>
      <c r="C24" s="191"/>
      <c r="D24" s="191"/>
      <c r="E24" s="191"/>
      <c r="F24" s="191"/>
      <c r="G24" s="197"/>
      <c r="H24" s="197"/>
      <c r="I24" s="196"/>
    </row>
    <row r="25" spans="1:9" ht="23.1" customHeight="1">
      <c r="A25" s="227" t="s">
        <v>146</v>
      </c>
      <c r="B25" s="224"/>
      <c r="C25" s="224"/>
      <c r="D25" s="224"/>
      <c r="E25" s="224"/>
      <c r="F25" s="224"/>
      <c r="G25" s="198"/>
      <c r="H25" s="197"/>
      <c r="I25" s="196"/>
    </row>
    <row r="26" spans="1:9" ht="18.95" customHeight="1">
      <c r="A26" s="199" t="s">
        <v>147</v>
      </c>
      <c r="B26" s="157"/>
      <c r="C26" s="159"/>
      <c r="D26" s="158"/>
      <c r="E26" s="159">
        <f t="shared" ref="E26:E32" si="3">B26*C26*D26</f>
        <v>0</v>
      </c>
      <c r="F26" s="200"/>
      <c r="G26" s="201"/>
      <c r="H26" s="202"/>
      <c r="I26" s="175"/>
    </row>
    <row r="27" spans="1:9" ht="18.95" customHeight="1">
      <c r="A27" s="199" t="s">
        <v>148</v>
      </c>
      <c r="B27" s="157"/>
      <c r="C27" s="159"/>
      <c r="D27" s="158"/>
      <c r="E27" s="159">
        <f t="shared" si="3"/>
        <v>0</v>
      </c>
      <c r="F27" s="200"/>
      <c r="G27" s="201"/>
      <c r="H27" s="202"/>
      <c r="I27" s="175"/>
    </row>
    <row r="28" spans="1:9" ht="18.95" customHeight="1">
      <c r="A28" s="199" t="s">
        <v>149</v>
      </c>
      <c r="B28" s="157"/>
      <c r="C28" s="159"/>
      <c r="D28" s="158"/>
      <c r="E28" s="159">
        <f t="shared" si="3"/>
        <v>0</v>
      </c>
      <c r="F28" s="200"/>
      <c r="G28" s="201"/>
      <c r="H28" s="202"/>
      <c r="I28" s="175"/>
    </row>
    <row r="29" spans="1:9" ht="18.95" customHeight="1">
      <c r="A29" s="199" t="s">
        <v>150</v>
      </c>
      <c r="B29" s="157"/>
      <c r="C29" s="159"/>
      <c r="D29" s="158"/>
      <c r="E29" s="159">
        <f t="shared" si="3"/>
        <v>0</v>
      </c>
      <c r="F29" s="200"/>
      <c r="G29" s="201"/>
      <c r="H29" s="202"/>
      <c r="I29" s="175"/>
    </row>
    <row r="30" spans="1:9" ht="18.95" customHeight="1">
      <c r="A30" s="199" t="s">
        <v>75</v>
      </c>
      <c r="B30" s="157"/>
      <c r="C30" s="159"/>
      <c r="D30" s="158"/>
      <c r="E30" s="159">
        <f t="shared" si="3"/>
        <v>0</v>
      </c>
      <c r="F30" s="200"/>
      <c r="G30" s="201"/>
      <c r="H30" s="202"/>
      <c r="I30" s="175"/>
    </row>
    <row r="31" spans="1:9" ht="18.95" customHeight="1">
      <c r="A31" s="199" t="s">
        <v>75</v>
      </c>
      <c r="B31" s="157"/>
      <c r="C31" s="159"/>
      <c r="D31" s="158"/>
      <c r="E31" s="159">
        <f t="shared" si="3"/>
        <v>0</v>
      </c>
      <c r="F31" s="200"/>
      <c r="G31" s="201"/>
      <c r="H31" s="202"/>
      <c r="I31" s="175"/>
    </row>
    <row r="32" spans="1:9" ht="15.95" customHeight="1">
      <c r="A32" s="199" t="s">
        <v>75</v>
      </c>
      <c r="B32" s="157"/>
      <c r="C32" s="159"/>
      <c r="D32" s="158"/>
      <c r="E32" s="159">
        <f t="shared" si="3"/>
        <v>0</v>
      </c>
      <c r="F32" s="200"/>
      <c r="G32" s="201"/>
      <c r="H32" s="202"/>
      <c r="I32" s="175"/>
    </row>
  </sheetData>
  <mergeCells count="3">
    <mergeCell ref="A2:H2"/>
    <mergeCell ref="A25:F25"/>
    <mergeCell ref="A6:H6"/>
  </mergeCells>
  <pageMargins left="0.75" right="0.75" top="1" bottom="1" header="0.5" footer="0.5"/>
  <pageSetup scale="47" orientation="landscape"/>
  <headerFooter>
    <oddFooter>&amp;C&amp;"Helvetica Neue,Regular"&amp;12&amp;K000000&amp;P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9"/>
  <sheetViews>
    <sheetView showGridLines="0" workbookViewId="0"/>
  </sheetViews>
  <sheetFormatPr baseColWidth="10" defaultColWidth="10.875" defaultRowHeight="15" customHeight="1"/>
  <cols>
    <col min="1" max="1" width="38.375" style="203" customWidth="1"/>
    <col min="2" max="2" width="15.25" style="203" customWidth="1"/>
    <col min="3" max="3" width="10.875" style="203" customWidth="1"/>
    <col min="4" max="5" width="19.5" style="203" customWidth="1"/>
    <col min="6" max="6" width="90.625" style="203" customWidth="1"/>
    <col min="7" max="7" width="10.875" style="203" hidden="1" customWidth="1"/>
    <col min="8" max="8" width="10.875" style="203" customWidth="1"/>
    <col min="9" max="16384" width="10.875" style="203"/>
  </cols>
  <sheetData>
    <row r="1" spans="1:7" ht="74.099999999999994" customHeight="1"/>
    <row r="2" spans="1:7" ht="53.1" customHeight="1">
      <c r="A2" s="225" t="s">
        <v>151</v>
      </c>
      <c r="B2" s="226"/>
      <c r="C2" s="226"/>
      <c r="D2" s="226"/>
      <c r="E2" s="226"/>
      <c r="F2" s="226"/>
      <c r="G2" s="113"/>
    </row>
    <row r="3" spans="1:7" ht="37.5" customHeight="1">
      <c r="A3" s="147"/>
      <c r="B3" s="147"/>
      <c r="C3" s="147"/>
      <c r="D3" s="147"/>
      <c r="E3" s="147"/>
      <c r="F3" s="147"/>
      <c r="G3" s="113"/>
    </row>
    <row r="4" spans="1:7" ht="51" customHeight="1">
      <c r="A4" s="116" t="s">
        <v>66</v>
      </c>
      <c r="B4" s="117" t="s">
        <v>67</v>
      </c>
      <c r="C4" s="117" t="s">
        <v>68</v>
      </c>
      <c r="D4" s="117" t="s">
        <v>69</v>
      </c>
      <c r="E4" s="117" t="s">
        <v>5</v>
      </c>
      <c r="F4" s="117" t="s">
        <v>70</v>
      </c>
      <c r="G4" s="143"/>
    </row>
    <row r="5" spans="1:7" ht="37.700000000000003" customHeight="1">
      <c r="A5" s="150"/>
      <c r="B5" s="150"/>
      <c r="C5" s="150"/>
      <c r="D5" s="150"/>
      <c r="E5" s="150"/>
      <c r="F5" s="150"/>
      <c r="G5" s="151"/>
    </row>
    <row r="6" spans="1:7" ht="27.95" customHeight="1">
      <c r="A6" s="223" t="s">
        <v>152</v>
      </c>
      <c r="B6" s="224"/>
      <c r="C6" s="224"/>
      <c r="D6" s="224"/>
      <c r="E6" s="224"/>
      <c r="F6" s="224"/>
      <c r="G6" s="126"/>
    </row>
    <row r="7" spans="1:7" ht="18.95" customHeight="1">
      <c r="A7" s="153" t="s">
        <v>153</v>
      </c>
      <c r="B7" s="129"/>
      <c r="C7" s="131"/>
      <c r="D7" s="130"/>
      <c r="E7" s="131">
        <f>B7*C7*D7</f>
        <v>0</v>
      </c>
      <c r="F7" s="129"/>
      <c r="G7" s="133">
        <v>65</v>
      </c>
    </row>
    <row r="8" spans="1:7" ht="18.95" customHeight="1">
      <c r="A8" s="153" t="s">
        <v>154</v>
      </c>
      <c r="B8" s="129"/>
      <c r="C8" s="131"/>
      <c r="D8" s="130"/>
      <c r="E8" s="131">
        <f>B8*C8*D8</f>
        <v>0</v>
      </c>
      <c r="F8" s="129"/>
      <c r="G8" s="133">
        <v>65</v>
      </c>
    </row>
    <row r="9" spans="1:7" ht="18.95" customHeight="1">
      <c r="A9" s="153" t="s">
        <v>155</v>
      </c>
      <c r="B9" s="129"/>
      <c r="C9" s="131"/>
      <c r="D9" s="130"/>
      <c r="E9" s="131">
        <f>B9*C9*D9</f>
        <v>0</v>
      </c>
      <c r="F9" s="129"/>
      <c r="G9" s="133">
        <v>65</v>
      </c>
    </row>
    <row r="10" spans="1:7" ht="18.95" customHeight="1">
      <c r="A10" s="153" t="s">
        <v>156</v>
      </c>
      <c r="B10" s="129"/>
      <c r="C10" s="131"/>
      <c r="D10" s="130"/>
      <c r="E10" s="131">
        <f>B10*C10*D10</f>
        <v>0</v>
      </c>
      <c r="F10" s="129"/>
      <c r="G10" s="133">
        <v>65</v>
      </c>
    </row>
    <row r="11" spans="1:7" ht="15.95" customHeight="1">
      <c r="A11" s="153" t="s">
        <v>75</v>
      </c>
      <c r="B11" s="129"/>
      <c r="C11" s="131"/>
      <c r="D11" s="130"/>
      <c r="E11" s="131">
        <f>B11*C11*D11</f>
        <v>0</v>
      </c>
      <c r="F11" s="129"/>
      <c r="G11" s="154">
        <v>65</v>
      </c>
    </row>
    <row r="12" spans="1:7" ht="37.15" customHeight="1">
      <c r="A12" s="150"/>
      <c r="B12" s="121"/>
      <c r="C12" s="123"/>
      <c r="D12" s="122"/>
      <c r="E12" s="123"/>
      <c r="F12" s="121"/>
      <c r="G12" s="124"/>
    </row>
    <row r="13" spans="1:7" ht="27.95" customHeight="1">
      <c r="A13" s="223" t="s">
        <v>157</v>
      </c>
      <c r="B13" s="224"/>
      <c r="C13" s="224"/>
      <c r="D13" s="224"/>
      <c r="E13" s="224"/>
      <c r="F13" s="224"/>
      <c r="G13" s="126"/>
    </row>
    <row r="14" spans="1:7" ht="18.95" customHeight="1">
      <c r="A14" s="153" t="s">
        <v>158</v>
      </c>
      <c r="B14" s="129"/>
      <c r="C14" s="131"/>
      <c r="D14" s="130"/>
      <c r="E14" s="131">
        <f>B14*C14*D14</f>
        <v>0</v>
      </c>
      <c r="F14" s="129"/>
      <c r="G14" s="133">
        <v>66</v>
      </c>
    </row>
    <row r="15" spans="1:7" ht="15.95" customHeight="1">
      <c r="A15" s="153" t="s">
        <v>159</v>
      </c>
      <c r="B15" s="129"/>
      <c r="C15" s="131"/>
      <c r="D15" s="130"/>
      <c r="E15" s="131">
        <f>B15*C15*D15</f>
        <v>0</v>
      </c>
      <c r="F15" s="129"/>
      <c r="G15" s="154">
        <v>66</v>
      </c>
    </row>
    <row r="16" spans="1:7" ht="37.700000000000003" customHeight="1">
      <c r="A16" s="150"/>
      <c r="B16" s="121"/>
      <c r="C16" s="123"/>
      <c r="D16" s="122"/>
      <c r="E16" s="123"/>
      <c r="F16" s="121"/>
      <c r="G16" s="124"/>
    </row>
    <row r="17" spans="1:7" ht="27.95" customHeight="1">
      <c r="A17" s="223" t="s">
        <v>160</v>
      </c>
      <c r="B17" s="224"/>
      <c r="C17" s="224"/>
      <c r="D17" s="224"/>
      <c r="E17" s="224"/>
      <c r="F17" s="224"/>
      <c r="G17" s="126"/>
    </row>
    <row r="18" spans="1:7" ht="18.95" customHeight="1">
      <c r="A18" s="153" t="s">
        <v>161</v>
      </c>
      <c r="B18" s="129"/>
      <c r="C18" s="131"/>
      <c r="D18" s="130"/>
      <c r="E18" s="131">
        <f>B18*C18*D18</f>
        <v>0</v>
      </c>
      <c r="F18" s="129"/>
      <c r="G18" s="133">
        <v>67</v>
      </c>
    </row>
    <row r="19" spans="1:7" ht="15.95" customHeight="1">
      <c r="A19" s="153" t="s">
        <v>162</v>
      </c>
      <c r="B19" s="129"/>
      <c r="C19" s="131"/>
      <c r="D19" s="130"/>
      <c r="E19" s="131">
        <f>B19*C19*D19</f>
        <v>0</v>
      </c>
      <c r="F19" s="129"/>
      <c r="G19" s="154">
        <v>67</v>
      </c>
    </row>
  </sheetData>
  <mergeCells count="4">
    <mergeCell ref="A2:F2"/>
    <mergeCell ref="A6:F6"/>
    <mergeCell ref="A13:F13"/>
    <mergeCell ref="A17:F17"/>
  </mergeCells>
  <pageMargins left="0.75" right="0.75" top="1" bottom="1" header="0.5" footer="0.5"/>
  <pageSetup scale="47" orientation="landscape"/>
  <headerFooter>
    <oddFooter>&amp;C&amp;"Helvetica Neue,Regular"&amp;12&amp;K000000&amp;P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6"/>
  <sheetViews>
    <sheetView showGridLines="0" workbookViewId="0"/>
  </sheetViews>
  <sheetFormatPr baseColWidth="10" defaultColWidth="10.875" defaultRowHeight="15" customHeight="1"/>
  <cols>
    <col min="1" max="1" width="17" style="204" customWidth="1"/>
    <col min="2" max="2" width="11.125" style="204" customWidth="1"/>
    <col min="3" max="3" width="15" style="204" customWidth="1"/>
    <col min="4" max="4" width="19.875" style="204" customWidth="1"/>
    <col min="5" max="5" width="32.25" style="204" customWidth="1"/>
    <col min="6" max="6" width="10.875" style="204" customWidth="1"/>
    <col min="7" max="16384" width="10.875" style="204"/>
  </cols>
  <sheetData>
    <row r="1" spans="1:5" ht="74.099999999999994" customHeight="1"/>
    <row r="2" spans="1:5" ht="27" customHeight="1">
      <c r="A2" s="111" t="s">
        <v>163</v>
      </c>
      <c r="B2" s="146"/>
      <c r="C2" s="146"/>
      <c r="D2" s="146"/>
      <c r="E2" s="146"/>
    </row>
    <row r="3" spans="1:5" ht="37.700000000000003" customHeight="1">
      <c r="A3" s="205" t="s">
        <v>164</v>
      </c>
      <c r="B3" s="146"/>
      <c r="C3" s="146"/>
      <c r="D3" s="146"/>
      <c r="E3" s="146"/>
    </row>
    <row r="4" spans="1:5" ht="37.700000000000003" customHeight="1">
      <c r="A4" s="147"/>
      <c r="B4" s="147"/>
      <c r="C4" s="147"/>
      <c r="D4" s="147"/>
      <c r="E4" s="147"/>
    </row>
    <row r="5" spans="1:5" ht="51" customHeight="1">
      <c r="A5" s="116" t="s">
        <v>165</v>
      </c>
      <c r="B5" s="117" t="s">
        <v>166</v>
      </c>
      <c r="C5" s="117" t="s">
        <v>167</v>
      </c>
      <c r="D5" s="117" t="s">
        <v>69</v>
      </c>
      <c r="E5" s="117" t="s">
        <v>168</v>
      </c>
    </row>
    <row r="6" spans="1:5" ht="37.9" customHeight="1">
      <c r="A6" s="150"/>
      <c r="B6" s="206"/>
      <c r="C6" s="150"/>
      <c r="D6" s="207"/>
      <c r="E6" s="206"/>
    </row>
    <row r="7" spans="1:5" ht="18.95" customHeight="1">
      <c r="A7" s="153" t="s">
        <v>169</v>
      </c>
      <c r="B7" s="131"/>
      <c r="C7" s="208">
        <v>3</v>
      </c>
      <c r="D7" s="130"/>
      <c r="E7" s="131">
        <f>B7/C7*D7</f>
        <v>0</v>
      </c>
    </row>
    <row r="8" spans="1:5" ht="18.95" customHeight="1">
      <c r="A8" s="153" t="s">
        <v>170</v>
      </c>
      <c r="B8" s="131"/>
      <c r="C8" s="208">
        <v>5</v>
      </c>
      <c r="D8" s="130"/>
      <c r="E8" s="131">
        <f>B8/C8*D8</f>
        <v>0</v>
      </c>
    </row>
    <row r="9" spans="1:5" ht="18.95" customHeight="1">
      <c r="A9" s="153" t="s">
        <v>171</v>
      </c>
      <c r="B9" s="131"/>
      <c r="C9" s="208">
        <v>3</v>
      </c>
      <c r="D9" s="130"/>
      <c r="E9" s="131">
        <f>B9/C9*D9</f>
        <v>0</v>
      </c>
    </row>
    <row r="10" spans="1:5" ht="51" customHeight="1">
      <c r="A10" s="199" t="s">
        <v>172</v>
      </c>
      <c r="B10" s="131"/>
      <c r="C10" s="208">
        <v>3</v>
      </c>
      <c r="D10" s="130"/>
      <c r="E10" s="131">
        <f>B10/C10*D10</f>
        <v>0</v>
      </c>
    </row>
    <row r="11" spans="1:5" ht="18.95" customHeight="1">
      <c r="A11" s="153" t="s">
        <v>173</v>
      </c>
      <c r="B11" s="131"/>
      <c r="C11" s="208">
        <v>10</v>
      </c>
      <c r="D11" s="130"/>
      <c r="E11" s="131"/>
    </row>
    <row r="12" spans="1:5" ht="18.95" customHeight="1">
      <c r="A12" s="153" t="s">
        <v>174</v>
      </c>
      <c r="B12" s="131"/>
      <c r="C12" s="208">
        <v>3</v>
      </c>
      <c r="D12" s="130"/>
      <c r="E12" s="131"/>
    </row>
    <row r="13" spans="1:5" ht="18.95" customHeight="1">
      <c r="A13" s="153" t="s">
        <v>75</v>
      </c>
      <c r="B13" s="131"/>
      <c r="C13" s="129"/>
      <c r="D13" s="130"/>
      <c r="E13" s="131"/>
    </row>
    <row r="14" spans="1:5" ht="18.95" customHeight="1">
      <c r="A14" s="153" t="s">
        <v>75</v>
      </c>
      <c r="B14" s="131"/>
      <c r="C14" s="129"/>
      <c r="D14" s="130"/>
      <c r="E14" s="131"/>
    </row>
    <row r="15" spans="1:5" ht="18.95" customHeight="1">
      <c r="A15" s="153" t="s">
        <v>75</v>
      </c>
      <c r="B15" s="131"/>
      <c r="C15" s="129"/>
      <c r="D15" s="130"/>
      <c r="E15" s="131"/>
    </row>
    <row r="16" spans="1:5" ht="18.95" customHeight="1">
      <c r="A16" s="153" t="s">
        <v>75</v>
      </c>
      <c r="B16" s="131"/>
      <c r="C16" s="129"/>
      <c r="D16" s="130"/>
      <c r="E16" s="131"/>
    </row>
    <row r="17" spans="1:5" ht="18.95" customHeight="1">
      <c r="A17" s="153" t="s">
        <v>75</v>
      </c>
      <c r="B17" s="131"/>
      <c r="C17" s="129"/>
      <c r="D17" s="130"/>
      <c r="E17" s="131"/>
    </row>
    <row r="18" spans="1:5" ht="18.95" customHeight="1">
      <c r="A18" s="153" t="s">
        <v>75</v>
      </c>
      <c r="B18" s="131"/>
      <c r="C18" s="129"/>
      <c r="D18" s="130"/>
      <c r="E18" s="131"/>
    </row>
    <row r="19" spans="1:5" ht="18.95" customHeight="1">
      <c r="A19" s="153" t="s">
        <v>75</v>
      </c>
      <c r="B19" s="131"/>
      <c r="C19" s="129"/>
      <c r="D19" s="130"/>
      <c r="E19" s="131"/>
    </row>
    <row r="20" spans="1:5" ht="18.95" customHeight="1">
      <c r="A20" s="153" t="s">
        <v>75</v>
      </c>
      <c r="B20" s="131"/>
      <c r="C20" s="129"/>
      <c r="D20" s="130"/>
      <c r="E20" s="131"/>
    </row>
    <row r="21" spans="1:5" ht="18.95" customHeight="1">
      <c r="A21" s="153" t="s">
        <v>75</v>
      </c>
      <c r="B21" s="131"/>
      <c r="C21" s="129"/>
      <c r="D21" s="130"/>
      <c r="E21" s="131"/>
    </row>
    <row r="22" spans="1:5" ht="18.95" customHeight="1">
      <c r="A22" s="153" t="s">
        <v>75</v>
      </c>
      <c r="B22" s="131"/>
      <c r="C22" s="129"/>
      <c r="D22" s="130"/>
      <c r="E22" s="131"/>
    </row>
    <row r="23" spans="1:5" ht="18.95" customHeight="1">
      <c r="A23" s="153" t="s">
        <v>75</v>
      </c>
      <c r="B23" s="131"/>
      <c r="C23" s="129"/>
      <c r="D23" s="130"/>
      <c r="E23" s="131"/>
    </row>
    <row r="24" spans="1:5" ht="18.95" customHeight="1">
      <c r="A24" s="153" t="s">
        <v>75</v>
      </c>
      <c r="B24" s="131"/>
      <c r="C24" s="129"/>
      <c r="D24" s="130"/>
      <c r="E24" s="131"/>
    </row>
    <row r="25" spans="1:5" ht="18.95" customHeight="1">
      <c r="A25" s="153" t="s">
        <v>75</v>
      </c>
      <c r="B25" s="131"/>
      <c r="C25" s="129"/>
      <c r="D25" s="130"/>
      <c r="E25" s="131"/>
    </row>
    <row r="26" spans="1:5" ht="18.95" customHeight="1">
      <c r="A26" s="153" t="s">
        <v>75</v>
      </c>
      <c r="B26" s="131"/>
      <c r="C26" s="129"/>
      <c r="D26" s="130"/>
      <c r="E26" s="131"/>
    </row>
    <row r="27" spans="1:5" ht="18.95" customHeight="1">
      <c r="A27" s="153" t="s">
        <v>75</v>
      </c>
      <c r="B27" s="131"/>
      <c r="C27" s="129"/>
      <c r="D27" s="130"/>
      <c r="E27" s="131"/>
    </row>
    <row r="28" spans="1:5" ht="18.95" customHeight="1">
      <c r="A28" s="153" t="s">
        <v>75</v>
      </c>
      <c r="B28" s="131"/>
      <c r="C28" s="129"/>
      <c r="D28" s="130"/>
      <c r="E28" s="131"/>
    </row>
    <row r="29" spans="1:5" ht="18.95" customHeight="1">
      <c r="A29" s="153" t="s">
        <v>75</v>
      </c>
      <c r="B29" s="131"/>
      <c r="C29" s="129"/>
      <c r="D29" s="130"/>
      <c r="E29" s="131"/>
    </row>
    <row r="30" spans="1:5" ht="18.95" customHeight="1">
      <c r="A30" s="153" t="s">
        <v>75</v>
      </c>
      <c r="B30" s="131"/>
      <c r="C30" s="129"/>
      <c r="D30" s="130"/>
      <c r="E30" s="131"/>
    </row>
    <row r="31" spans="1:5" ht="18.95" customHeight="1">
      <c r="A31" s="153" t="s">
        <v>75</v>
      </c>
      <c r="B31" s="131"/>
      <c r="C31" s="129"/>
      <c r="D31" s="130"/>
      <c r="E31" s="131"/>
    </row>
    <row r="32" spans="1:5" ht="18.95" customHeight="1">
      <c r="A32" s="153" t="s">
        <v>75</v>
      </c>
      <c r="B32" s="131"/>
      <c r="C32" s="129"/>
      <c r="D32" s="130"/>
      <c r="E32" s="131"/>
    </row>
    <row r="33" spans="1:5" ht="18.95" customHeight="1">
      <c r="A33" s="153" t="s">
        <v>75</v>
      </c>
      <c r="B33" s="131"/>
      <c r="C33" s="129"/>
      <c r="D33" s="130"/>
      <c r="E33" s="131"/>
    </row>
    <row r="34" spans="1:5" ht="18.95" customHeight="1">
      <c r="A34" s="153" t="s">
        <v>75</v>
      </c>
      <c r="B34" s="131"/>
      <c r="C34" s="129"/>
      <c r="D34" s="130"/>
      <c r="E34" s="131"/>
    </row>
    <row r="35" spans="1:5" ht="18.95" customHeight="1">
      <c r="A35" s="153" t="s">
        <v>75</v>
      </c>
      <c r="B35" s="131"/>
      <c r="C35" s="129"/>
      <c r="D35" s="130"/>
      <c r="E35" s="131"/>
    </row>
    <row r="36" spans="1:5" ht="18.95" customHeight="1">
      <c r="A36" s="153" t="s">
        <v>75</v>
      </c>
      <c r="B36" s="131"/>
      <c r="C36" s="129"/>
      <c r="D36" s="130"/>
      <c r="E36" s="131"/>
    </row>
  </sheetData>
  <pageMargins left="0.75" right="0.75" top="1" bottom="1" header="0.5" footer="0.5"/>
  <pageSetup scale="47" orientation="landscape"/>
  <headerFooter>
    <oddFooter>&amp;C&amp;"Helvetica Neue,Regular"&amp;12&amp;K000000&amp;P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7"/>
  <sheetViews>
    <sheetView showGridLines="0" workbookViewId="0"/>
  </sheetViews>
  <sheetFormatPr baseColWidth="10" defaultColWidth="10.875" defaultRowHeight="15" customHeight="1"/>
  <cols>
    <col min="1" max="1" width="81.125" style="209" customWidth="1"/>
    <col min="2" max="2" width="11.5" style="209" customWidth="1"/>
    <col min="3" max="3" width="11.875" style="209" customWidth="1"/>
    <col min="4" max="4" width="15.75" style="209" customWidth="1"/>
    <col min="5" max="5" width="11.5" style="209" customWidth="1"/>
    <col min="6" max="6" width="37.125" style="209" customWidth="1"/>
    <col min="7" max="7" width="11.5" style="209" customWidth="1"/>
    <col min="8" max="8" width="10.875" style="209" customWidth="1"/>
    <col min="9" max="16384" width="10.875" style="209"/>
  </cols>
  <sheetData>
    <row r="1" spans="1:7" ht="74.099999999999994" customHeight="1"/>
    <row r="2" spans="1:7" ht="23.1" customHeight="1">
      <c r="A2" s="230" t="s">
        <v>175</v>
      </c>
      <c r="B2" s="226"/>
      <c r="C2" s="226"/>
      <c r="D2" s="226"/>
      <c r="E2" s="226"/>
      <c r="F2" s="226"/>
      <c r="G2" s="226"/>
    </row>
    <row r="3" spans="1:7" ht="23.1" customHeight="1">
      <c r="A3" s="210"/>
      <c r="B3" s="146"/>
      <c r="C3" s="211"/>
      <c r="D3" s="146"/>
      <c r="E3" s="146"/>
      <c r="F3" s="146"/>
      <c r="G3" s="146"/>
    </row>
    <row r="4" spans="1:7" ht="50.1" customHeight="1">
      <c r="A4" s="178" t="s">
        <v>66</v>
      </c>
      <c r="B4" s="179" t="s">
        <v>67</v>
      </c>
      <c r="C4" s="179" t="s">
        <v>68</v>
      </c>
      <c r="D4" s="179" t="s">
        <v>69</v>
      </c>
      <c r="E4" s="179" t="s">
        <v>5</v>
      </c>
      <c r="F4" s="179" t="s">
        <v>70</v>
      </c>
      <c r="G4" s="179" t="s">
        <v>4</v>
      </c>
    </row>
    <row r="5" spans="1:7" ht="37.35" customHeight="1">
      <c r="A5" s="212"/>
      <c r="B5" s="147"/>
      <c r="C5" s="213"/>
      <c r="D5" s="147"/>
      <c r="E5" s="147"/>
      <c r="F5" s="147"/>
      <c r="G5" s="147"/>
    </row>
    <row r="6" spans="1:7" ht="23.1" customHeight="1">
      <c r="A6" s="223" t="s">
        <v>176</v>
      </c>
      <c r="B6" s="224"/>
      <c r="C6" s="224"/>
      <c r="D6" s="224"/>
      <c r="E6" s="224"/>
      <c r="F6" s="224"/>
      <c r="G6" s="224"/>
    </row>
    <row r="7" spans="1:7" ht="18.95" customHeight="1">
      <c r="A7" s="153" t="s">
        <v>177</v>
      </c>
      <c r="B7" s="129"/>
      <c r="C7" s="131"/>
      <c r="D7" s="130"/>
      <c r="E7" s="131">
        <f t="shared" ref="E7:E12" si="0">B7*C7*D7</f>
        <v>0</v>
      </c>
      <c r="F7" s="129"/>
      <c r="G7" s="208">
        <v>861</v>
      </c>
    </row>
    <row r="8" spans="1:7" ht="18.95" customHeight="1">
      <c r="A8" s="153" t="s">
        <v>178</v>
      </c>
      <c r="B8" s="129"/>
      <c r="C8" s="131"/>
      <c r="D8" s="130"/>
      <c r="E8" s="131">
        <f t="shared" si="0"/>
        <v>0</v>
      </c>
      <c r="F8" s="129"/>
      <c r="G8" s="208">
        <v>861</v>
      </c>
    </row>
    <row r="9" spans="1:7" ht="18.95" customHeight="1">
      <c r="A9" s="153" t="s">
        <v>179</v>
      </c>
      <c r="B9" s="129"/>
      <c r="C9" s="131"/>
      <c r="D9" s="130"/>
      <c r="E9" s="131">
        <f t="shared" si="0"/>
        <v>0</v>
      </c>
      <c r="F9" s="129"/>
      <c r="G9" s="208">
        <v>861</v>
      </c>
    </row>
    <row r="10" spans="1:7" ht="18.95" customHeight="1">
      <c r="A10" s="153" t="s">
        <v>75</v>
      </c>
      <c r="B10" s="129"/>
      <c r="C10" s="131"/>
      <c r="D10" s="130"/>
      <c r="E10" s="131">
        <f t="shared" si="0"/>
        <v>0</v>
      </c>
      <c r="F10" s="129"/>
      <c r="G10" s="208">
        <v>861</v>
      </c>
    </row>
    <row r="11" spans="1:7" ht="18.95" customHeight="1">
      <c r="A11" s="153" t="s">
        <v>75</v>
      </c>
      <c r="B11" s="129"/>
      <c r="C11" s="131"/>
      <c r="D11" s="130"/>
      <c r="E11" s="131">
        <f t="shared" si="0"/>
        <v>0</v>
      </c>
      <c r="F11" s="129"/>
      <c r="G11" s="208">
        <v>861</v>
      </c>
    </row>
    <row r="12" spans="1:7" ht="15.95" customHeight="1">
      <c r="A12" s="153" t="s">
        <v>75</v>
      </c>
      <c r="B12" s="129"/>
      <c r="C12" s="131"/>
      <c r="D12" s="130"/>
      <c r="E12" s="131">
        <f t="shared" si="0"/>
        <v>0</v>
      </c>
      <c r="F12" s="129"/>
      <c r="G12" s="208">
        <v>861</v>
      </c>
    </row>
    <row r="13" spans="1:7" ht="38.1" customHeight="1">
      <c r="A13" s="150"/>
      <c r="B13" s="121"/>
      <c r="C13" s="123"/>
      <c r="D13" s="122"/>
      <c r="E13" s="123"/>
      <c r="F13" s="121"/>
      <c r="G13" s="121"/>
    </row>
    <row r="14" spans="1:7" ht="23.1" customHeight="1">
      <c r="A14" s="223" t="s">
        <v>180</v>
      </c>
      <c r="B14" s="224"/>
      <c r="C14" s="224"/>
      <c r="D14" s="224"/>
      <c r="E14" s="224"/>
      <c r="F14" s="224"/>
      <c r="G14" s="224"/>
    </row>
    <row r="15" spans="1:7" ht="18.95" customHeight="1">
      <c r="A15" s="153" t="s">
        <v>181</v>
      </c>
      <c r="B15" s="129"/>
      <c r="C15" s="131"/>
      <c r="D15" s="130"/>
      <c r="E15" s="131">
        <f>B15*C15*D15</f>
        <v>0</v>
      </c>
      <c r="F15" s="129"/>
      <c r="G15" s="208">
        <v>862</v>
      </c>
    </row>
    <row r="16" spans="1:7" ht="18.95" customHeight="1">
      <c r="A16" s="153" t="s">
        <v>75</v>
      </c>
      <c r="B16" s="129"/>
      <c r="C16" s="131"/>
      <c r="D16" s="130"/>
      <c r="E16" s="131">
        <f>B16*C16*D16</f>
        <v>0</v>
      </c>
      <c r="F16" s="129"/>
      <c r="G16" s="208">
        <v>862</v>
      </c>
    </row>
    <row r="17" spans="1:7" ht="18.95" customHeight="1">
      <c r="A17" s="153" t="s">
        <v>75</v>
      </c>
      <c r="B17" s="129"/>
      <c r="C17" s="131"/>
      <c r="D17" s="130"/>
      <c r="E17" s="131">
        <f>B17*C17*D17</f>
        <v>0</v>
      </c>
      <c r="F17" s="129"/>
      <c r="G17" s="208">
        <v>862</v>
      </c>
    </row>
    <row r="18" spans="1:7" ht="18.95" customHeight="1">
      <c r="A18" s="153" t="s">
        <v>75</v>
      </c>
      <c r="B18" s="129"/>
      <c r="C18" s="131"/>
      <c r="D18" s="130"/>
      <c r="E18" s="131">
        <f>B18*C18*D18</f>
        <v>0</v>
      </c>
      <c r="F18" s="129"/>
      <c r="G18" s="208">
        <v>862</v>
      </c>
    </row>
    <row r="19" spans="1:7" ht="15.95" customHeight="1">
      <c r="A19" s="153" t="s">
        <v>75</v>
      </c>
      <c r="B19" s="129"/>
      <c r="C19" s="131"/>
      <c r="D19" s="130"/>
      <c r="E19" s="131">
        <f>B19*C19*D19</f>
        <v>0</v>
      </c>
      <c r="F19" s="129"/>
      <c r="G19" s="208">
        <v>862</v>
      </c>
    </row>
    <row r="20" spans="1:7" ht="18.600000000000001" customHeight="1">
      <c r="A20" s="170"/>
      <c r="B20" s="214"/>
      <c r="C20" s="215"/>
      <c r="D20" s="216"/>
      <c r="E20" s="215"/>
      <c r="F20" s="214"/>
      <c r="G20" s="214"/>
    </row>
    <row r="21" spans="1:7" ht="15.95" customHeight="1">
      <c r="A21" s="147"/>
      <c r="B21" s="217"/>
      <c r="C21" s="218"/>
      <c r="D21" s="219"/>
      <c r="E21" s="218"/>
      <c r="F21" s="217"/>
      <c r="G21" s="217"/>
    </row>
    <row r="22" spans="1:7" ht="23.1" customHeight="1">
      <c r="A22" s="223" t="s">
        <v>182</v>
      </c>
      <c r="B22" s="224"/>
      <c r="C22" s="224"/>
      <c r="D22" s="224"/>
      <c r="E22" s="224"/>
      <c r="F22" s="224"/>
      <c r="G22" s="224"/>
    </row>
    <row r="23" spans="1:7" ht="35.1" customHeight="1">
      <c r="A23" s="153" t="s">
        <v>183</v>
      </c>
      <c r="B23" s="208">
        <v>40</v>
      </c>
      <c r="C23" s="131">
        <v>15</v>
      </c>
      <c r="D23" s="130">
        <v>1</v>
      </c>
      <c r="E23" s="131">
        <f>B23*C23*D23</f>
        <v>600</v>
      </c>
      <c r="F23" s="164" t="s">
        <v>184</v>
      </c>
      <c r="G23" s="208">
        <v>864</v>
      </c>
    </row>
    <row r="24" spans="1:7" ht="18.95" customHeight="1">
      <c r="A24" s="153" t="s">
        <v>185</v>
      </c>
      <c r="B24" s="129"/>
      <c r="C24" s="131"/>
      <c r="D24" s="130"/>
      <c r="E24" s="131"/>
      <c r="F24" s="129"/>
      <c r="G24" s="208">
        <v>864</v>
      </c>
    </row>
    <row r="25" spans="1:7" ht="18.95" customHeight="1">
      <c r="A25" s="153" t="s">
        <v>186</v>
      </c>
      <c r="B25" s="129"/>
      <c r="C25" s="131"/>
      <c r="D25" s="130"/>
      <c r="E25" s="131"/>
      <c r="F25" s="129"/>
      <c r="G25" s="208">
        <v>864</v>
      </c>
    </row>
    <row r="26" spans="1:7" ht="18.95" customHeight="1">
      <c r="A26" s="153" t="s">
        <v>75</v>
      </c>
      <c r="B26" s="129"/>
      <c r="C26" s="131"/>
      <c r="D26" s="130"/>
      <c r="E26" s="131"/>
      <c r="F26" s="129"/>
      <c r="G26" s="208">
        <v>864</v>
      </c>
    </row>
    <row r="27" spans="1:7" ht="15.95" customHeight="1">
      <c r="A27" s="153" t="s">
        <v>75</v>
      </c>
      <c r="B27" s="129"/>
      <c r="C27" s="131"/>
      <c r="D27" s="130"/>
      <c r="E27" s="131">
        <f>B27*C27*D27</f>
        <v>0</v>
      </c>
      <c r="F27" s="129"/>
      <c r="G27" s="208">
        <v>864</v>
      </c>
    </row>
  </sheetData>
  <mergeCells count="4">
    <mergeCell ref="A2:G2"/>
    <mergeCell ref="A6:G6"/>
    <mergeCell ref="A14:G14"/>
    <mergeCell ref="A22:G22"/>
  </mergeCells>
  <pageMargins left="0.75" right="0.75" top="1" bottom="1" header="0.5" footer="0.5"/>
  <pageSetup scale="47" orientation="landscape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BP  modèle CERFA</vt:lpstr>
      <vt:lpstr>60- Achats</vt:lpstr>
      <vt:lpstr>61 - Services extérieurs</vt:lpstr>
      <vt:lpstr>62 -Autres services extérieurs</vt:lpstr>
      <vt:lpstr>63 - Impôts et taxes</vt:lpstr>
      <vt:lpstr>64 - Frais de personnel</vt:lpstr>
      <vt:lpstr>65-66-67 Autres - charges finan</vt:lpstr>
      <vt:lpstr>68 - Amortissements</vt:lpstr>
      <vt:lpstr>86 Contributions volontaires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Gaelle Pincon</dc:creator>
  <cp:lastModifiedBy>Gaelle Pincon</cp:lastModifiedBy>
  <dcterms:created xsi:type="dcterms:W3CDTF">2024-03-06T12:17:15Z</dcterms:created>
  <dcterms:modified xsi:type="dcterms:W3CDTF">2024-03-06T12:17:30Z</dcterms:modified>
</cp:coreProperties>
</file>